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 GmbH\Desktop\"/>
    </mc:Choice>
  </mc:AlternateContent>
  <xr:revisionPtr revIDLastSave="0" documentId="13_ncr:1_{53F39B2A-AA3A-4B7D-AD8F-F8C51CBD587E}" xr6:coauthVersionLast="43" xr6:coauthVersionMax="43" xr10:uidLastSave="{00000000-0000-0000-0000-000000000000}"/>
  <bookViews>
    <workbookView xWindow="-110" yWindow="-110" windowWidth="22780" windowHeight="14660" tabRatio="616" activeTab="8" xr2:uid="{00000000-000D-0000-FFFF-FFFF00000000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  <sheet name="Feiertage" sheetId="2" r:id="rId13"/>
    <sheet name="Jahresübersicht" sheetId="14" r:id="rId14"/>
  </sheets>
  <externalReferences>
    <externalReference r:id="rId15"/>
  </externalReferences>
  <definedNames>
    <definedName name="_xlnm.Print_Area" localSheetId="0">Januar!$A$1:$H$39</definedName>
  </definedNames>
  <calcPr calcId="191029"/>
  <customWorkbookViews>
    <customWorkbookView name="test" guid="{4652D98A-10A8-4A41-BE02-6BC110D8BB01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4" l="1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B1" i="2" l="1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B5" i="13"/>
  <c r="C5" i="13" s="1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B5" i="12"/>
  <c r="C5" i="12" s="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B6" i="11"/>
  <c r="C6" i="11" s="1"/>
  <c r="H5" i="11"/>
  <c r="B5" i="11"/>
  <c r="C5" i="11" s="1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B5" i="10"/>
  <c r="C5" i="10" s="1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B5" i="9"/>
  <c r="B6" i="9" s="1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B5" i="8"/>
  <c r="C5" i="8" s="1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B5" i="7"/>
  <c r="C5" i="7" s="1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B5" i="6"/>
  <c r="C5" i="6" s="1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B5" i="5"/>
  <c r="C5" i="5" s="1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B5" i="4"/>
  <c r="C5" i="4" s="1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B5" i="3"/>
  <c r="C5" i="3" s="1"/>
  <c r="H37" i="6" l="1"/>
  <c r="B6" i="14" s="1"/>
  <c r="H37" i="9"/>
  <c r="B9" i="14" s="1"/>
  <c r="H37" i="13"/>
  <c r="B13" i="14" s="1"/>
  <c r="H34" i="3"/>
  <c r="B3" i="14" s="1"/>
  <c r="H37" i="4"/>
  <c r="B4" i="14" s="1"/>
  <c r="B6" i="3"/>
  <c r="C6" i="3" s="1"/>
  <c r="B6" i="4"/>
  <c r="C6" i="4" s="1"/>
  <c r="B6" i="7"/>
  <c r="C6" i="7" s="1"/>
  <c r="B6" i="10"/>
  <c r="C6" i="10" s="1"/>
  <c r="B6" i="13"/>
  <c r="C6" i="13" s="1"/>
  <c r="H37" i="8"/>
  <c r="B8" i="14" s="1"/>
  <c r="H37" i="11"/>
  <c r="B11" i="14" s="1"/>
  <c r="H36" i="12"/>
  <c r="B12" i="14" s="1"/>
  <c r="B6" i="12"/>
  <c r="C6" i="12" s="1"/>
  <c r="H36" i="10"/>
  <c r="B10" i="14" s="1"/>
  <c r="H36" i="7"/>
  <c r="B7" i="14" s="1"/>
  <c r="H36" i="5"/>
  <c r="B5" i="14" s="1"/>
  <c r="B7" i="13"/>
  <c r="B8" i="13" s="1"/>
  <c r="B9" i="13" s="1"/>
  <c r="B7" i="11"/>
  <c r="B8" i="11" s="1"/>
  <c r="B9" i="11" s="1"/>
  <c r="C8" i="11"/>
  <c r="C6" i="9"/>
  <c r="B7" i="9"/>
  <c r="C5" i="9"/>
  <c r="B6" i="8"/>
  <c r="B6" i="6"/>
  <c r="B6" i="5"/>
  <c r="H29" i="1"/>
  <c r="H30" i="1"/>
  <c r="H31" i="1"/>
  <c r="H32" i="1"/>
  <c r="H33" i="1"/>
  <c r="H34" i="1"/>
  <c r="H35" i="1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0" i="2"/>
  <c r="B29" i="2"/>
  <c r="B28" i="2"/>
  <c r="B27" i="2"/>
  <c r="B26" i="2"/>
  <c r="B25" i="2"/>
  <c r="B24" i="2"/>
  <c r="B23" i="2"/>
  <c r="B22" i="2"/>
  <c r="B21" i="2"/>
  <c r="B20" i="2"/>
  <c r="B19" i="2"/>
  <c r="B17" i="2"/>
  <c r="B16" i="2"/>
  <c r="B13" i="2"/>
  <c r="B12" i="2"/>
  <c r="B7" i="2"/>
  <c r="B5" i="2"/>
  <c r="B3" i="2"/>
  <c r="A19" i="2"/>
  <c r="B7" i="7" l="1"/>
  <c r="B8" i="7" s="1"/>
  <c r="B9" i="7" s="1"/>
  <c r="B7" i="4"/>
  <c r="B8" i="4" s="1"/>
  <c r="C8" i="4" s="1"/>
  <c r="C7" i="11"/>
  <c r="B7" i="12"/>
  <c r="B8" i="12" s="1"/>
  <c r="B7" i="10"/>
  <c r="B8" i="10" s="1"/>
  <c r="B9" i="10" s="1"/>
  <c r="C7" i="7"/>
  <c r="B9" i="4"/>
  <c r="C9" i="4" s="1"/>
  <c r="C7" i="4"/>
  <c r="B7" i="3"/>
  <c r="B8" i="3" s="1"/>
  <c r="C8" i="3" s="1"/>
  <c r="C7" i="13"/>
  <c r="C7" i="3"/>
  <c r="C8" i="13"/>
  <c r="B9" i="3"/>
  <c r="B10" i="3" s="1"/>
  <c r="H37" i="1"/>
  <c r="B2" i="14" s="1"/>
  <c r="C7" i="10"/>
  <c r="C8" i="10"/>
  <c r="C8" i="7"/>
  <c r="C9" i="13"/>
  <c r="B10" i="13"/>
  <c r="C9" i="11"/>
  <c r="B10" i="11"/>
  <c r="C9" i="10"/>
  <c r="B10" i="10"/>
  <c r="C7" i="9"/>
  <c r="B8" i="9"/>
  <c r="C6" i="8"/>
  <c r="B7" i="8"/>
  <c r="C9" i="7"/>
  <c r="B10" i="7"/>
  <c r="B7" i="6"/>
  <c r="C6" i="6"/>
  <c r="C6" i="5"/>
  <c r="B7" i="5"/>
  <c r="B10" i="4"/>
  <c r="C9" i="3"/>
  <c r="A26" i="2"/>
  <c r="A32" i="2"/>
  <c r="B32" i="2" s="1"/>
  <c r="A12" i="2"/>
  <c r="A22" i="2"/>
  <c r="A24" i="2"/>
  <c r="A28" i="2"/>
  <c r="A30" i="2"/>
  <c r="A2" i="2"/>
  <c r="B2" i="2" s="1"/>
  <c r="A4" i="2"/>
  <c r="B4" i="2" s="1"/>
  <c r="A8" i="2"/>
  <c r="A10" i="2"/>
  <c r="B10" i="2" s="1"/>
  <c r="A18" i="2"/>
  <c r="B18" i="2" s="1"/>
  <c r="A21" i="2"/>
  <c r="A23" i="2"/>
  <c r="A25" i="2"/>
  <c r="A27" i="2"/>
  <c r="A29" i="2"/>
  <c r="A31" i="2"/>
  <c r="B31" i="2" s="1"/>
  <c r="A33" i="2"/>
  <c r="A3" i="2"/>
  <c r="A17" i="2"/>
  <c r="C7" i="12" l="1"/>
  <c r="C8" i="12"/>
  <c r="B9" i="12"/>
  <c r="C10" i="13"/>
  <c r="B11" i="13"/>
  <c r="B11" i="11"/>
  <c r="C10" i="11"/>
  <c r="C10" i="10"/>
  <c r="B11" i="10"/>
  <c r="B9" i="9"/>
  <c r="C8" i="9"/>
  <c r="B8" i="8"/>
  <c r="C7" i="8"/>
  <c r="C10" i="7"/>
  <c r="B11" i="7"/>
  <c r="B8" i="6"/>
  <c r="C7" i="6"/>
  <c r="B8" i="5"/>
  <c r="C7" i="5"/>
  <c r="C10" i="4"/>
  <c r="B11" i="4"/>
  <c r="B11" i="3"/>
  <c r="C10" i="3"/>
  <c r="A15" i="2"/>
  <c r="B15" i="2" s="1"/>
  <c r="A13" i="2"/>
  <c r="A11" i="2"/>
  <c r="B11" i="2" s="1"/>
  <c r="A9" i="2"/>
  <c r="B9" i="2" s="1"/>
  <c r="A7" i="2"/>
  <c r="A5" i="2"/>
  <c r="B8" i="2"/>
  <c r="A14" i="2"/>
  <c r="B14" i="2" s="1"/>
  <c r="A16" i="2"/>
  <c r="A6" i="2"/>
  <c r="B6" i="2" s="1"/>
  <c r="B10" i="12" l="1"/>
  <c r="C9" i="12"/>
  <c r="B12" i="13"/>
  <c r="C11" i="13"/>
  <c r="B12" i="11"/>
  <c r="C11" i="11"/>
  <c r="B12" i="10"/>
  <c r="C11" i="10"/>
  <c r="C9" i="9"/>
  <c r="B10" i="9"/>
  <c r="B9" i="8"/>
  <c r="C8" i="8"/>
  <c r="B12" i="7"/>
  <c r="C11" i="7"/>
  <c r="B9" i="6"/>
  <c r="C8" i="6"/>
  <c r="B9" i="5"/>
  <c r="C8" i="5"/>
  <c r="B12" i="4"/>
  <c r="C11" i="4"/>
  <c r="B12" i="3"/>
  <c r="C11" i="3"/>
  <c r="C10" i="12" l="1"/>
  <c r="B11" i="12"/>
  <c r="C12" i="13"/>
  <c r="B13" i="13"/>
  <c r="C12" i="11"/>
  <c r="B13" i="11"/>
  <c r="C12" i="10"/>
  <c r="B13" i="10"/>
  <c r="C10" i="9"/>
  <c r="B11" i="9"/>
  <c r="C9" i="8"/>
  <c r="B10" i="8"/>
  <c r="C12" i="7"/>
  <c r="B13" i="7"/>
  <c r="C9" i="6"/>
  <c r="B10" i="6"/>
  <c r="C9" i="5"/>
  <c r="B10" i="5"/>
  <c r="C12" i="4"/>
  <c r="B13" i="4"/>
  <c r="B13" i="3"/>
  <c r="C12" i="3"/>
  <c r="B12" i="12" l="1"/>
  <c r="C11" i="12"/>
  <c r="C13" i="13"/>
  <c r="B14" i="13"/>
  <c r="C13" i="11"/>
  <c r="B14" i="11"/>
  <c r="C13" i="10"/>
  <c r="B14" i="10"/>
  <c r="B12" i="9"/>
  <c r="C11" i="9"/>
  <c r="C10" i="8"/>
  <c r="B11" i="8"/>
  <c r="C13" i="7"/>
  <c r="B14" i="7"/>
  <c r="B11" i="6"/>
  <c r="C10" i="6"/>
  <c r="C10" i="5"/>
  <c r="B11" i="5"/>
  <c r="C13" i="4"/>
  <c r="B14" i="4"/>
  <c r="C13" i="3"/>
  <c r="B14" i="3"/>
  <c r="C12" i="12" l="1"/>
  <c r="B13" i="12"/>
  <c r="B15" i="13"/>
  <c r="C14" i="13"/>
  <c r="B15" i="11"/>
  <c r="C14" i="11"/>
  <c r="C14" i="10"/>
  <c r="B15" i="10"/>
  <c r="B13" i="9"/>
  <c r="C12" i="9"/>
  <c r="B12" i="8"/>
  <c r="C11" i="8"/>
  <c r="C14" i="7"/>
  <c r="B15" i="7"/>
  <c r="B12" i="6"/>
  <c r="C11" i="6"/>
  <c r="B12" i="5"/>
  <c r="C11" i="5"/>
  <c r="B15" i="4"/>
  <c r="C14" i="4"/>
  <c r="B15" i="3"/>
  <c r="C14" i="3"/>
  <c r="C13" i="12" l="1"/>
  <c r="B14" i="12"/>
  <c r="B16" i="13"/>
  <c r="C15" i="13"/>
  <c r="B16" i="11"/>
  <c r="C15" i="11"/>
  <c r="B16" i="10"/>
  <c r="C15" i="10"/>
  <c r="C13" i="9"/>
  <c r="B14" i="9"/>
  <c r="B13" i="8"/>
  <c r="C12" i="8"/>
  <c r="B16" i="7"/>
  <c r="C15" i="7"/>
  <c r="B13" i="6"/>
  <c r="C12" i="6"/>
  <c r="B13" i="5"/>
  <c r="C12" i="5"/>
  <c r="B16" i="4"/>
  <c r="C15" i="4"/>
  <c r="B16" i="3"/>
  <c r="C15" i="3"/>
  <c r="C14" i="12" l="1"/>
  <c r="B15" i="12"/>
  <c r="B17" i="13"/>
  <c r="C16" i="13"/>
  <c r="B17" i="11"/>
  <c r="C16" i="11"/>
  <c r="B17" i="10"/>
  <c r="C16" i="10"/>
  <c r="C14" i="9"/>
  <c r="B15" i="9"/>
  <c r="C13" i="8"/>
  <c r="B14" i="8"/>
  <c r="B17" i="7"/>
  <c r="C16" i="7"/>
  <c r="C13" i="6"/>
  <c r="B14" i="6"/>
  <c r="C13" i="5"/>
  <c r="B14" i="5"/>
  <c r="B17" i="4"/>
  <c r="C16" i="4"/>
  <c r="B17" i="3"/>
  <c r="C16" i="3"/>
  <c r="B16" i="12" l="1"/>
  <c r="C15" i="12"/>
  <c r="C17" i="13"/>
  <c r="B18" i="13"/>
  <c r="C17" i="11"/>
  <c r="B18" i="11"/>
  <c r="C17" i="10"/>
  <c r="B18" i="10"/>
  <c r="B16" i="9"/>
  <c r="C15" i="9"/>
  <c r="C14" i="8"/>
  <c r="B15" i="8"/>
  <c r="C17" i="7"/>
  <c r="B18" i="7"/>
  <c r="B15" i="6"/>
  <c r="C14" i="6"/>
  <c r="C14" i="5"/>
  <c r="B15" i="5"/>
  <c r="C17" i="4"/>
  <c r="B18" i="4"/>
  <c r="C17" i="3"/>
  <c r="B18" i="3"/>
  <c r="B17" i="12" l="1"/>
  <c r="C16" i="12"/>
  <c r="B19" i="13"/>
  <c r="C18" i="13"/>
  <c r="B19" i="11"/>
  <c r="C18" i="11"/>
  <c r="C18" i="10"/>
  <c r="B19" i="10"/>
  <c r="B17" i="9"/>
  <c r="C16" i="9"/>
  <c r="B16" i="8"/>
  <c r="C15" i="8"/>
  <c r="B19" i="7"/>
  <c r="C18" i="7"/>
  <c r="B16" i="6"/>
  <c r="C15" i="6"/>
  <c r="B16" i="5"/>
  <c r="C15" i="5"/>
  <c r="C18" i="4"/>
  <c r="B19" i="4"/>
  <c r="B19" i="3"/>
  <c r="C18" i="3"/>
  <c r="C17" i="12" l="1"/>
  <c r="B18" i="12"/>
  <c r="B20" i="13"/>
  <c r="C19" i="13"/>
  <c r="B20" i="11"/>
  <c r="C19" i="11"/>
  <c r="B20" i="10"/>
  <c r="C19" i="10"/>
  <c r="B18" i="9"/>
  <c r="C17" i="9"/>
  <c r="B17" i="8"/>
  <c r="C16" i="8"/>
  <c r="B20" i="7"/>
  <c r="C19" i="7"/>
  <c r="B17" i="6"/>
  <c r="C16" i="6"/>
  <c r="B17" i="5"/>
  <c r="C16" i="5"/>
  <c r="B20" i="4"/>
  <c r="C19" i="4"/>
  <c r="B20" i="3"/>
  <c r="C19" i="3"/>
  <c r="C18" i="12" l="1"/>
  <c r="B19" i="12"/>
  <c r="C20" i="13"/>
  <c r="B21" i="13"/>
  <c r="C20" i="11"/>
  <c r="B21" i="11"/>
  <c r="B21" i="10"/>
  <c r="C20" i="10"/>
  <c r="C18" i="9"/>
  <c r="B19" i="9"/>
  <c r="C17" i="8"/>
  <c r="B18" i="8"/>
  <c r="B21" i="7"/>
  <c r="C20" i="7"/>
  <c r="C17" i="6"/>
  <c r="B18" i="6"/>
  <c r="C17" i="5"/>
  <c r="B18" i="5"/>
  <c r="C20" i="4"/>
  <c r="B21" i="4"/>
  <c r="B21" i="3"/>
  <c r="C20" i="3"/>
  <c r="B20" i="12" l="1"/>
  <c r="C19" i="12"/>
  <c r="C21" i="13"/>
  <c r="B22" i="13"/>
  <c r="C21" i="11"/>
  <c r="B22" i="11"/>
  <c r="C21" i="10"/>
  <c r="B22" i="10"/>
  <c r="C19" i="9"/>
  <c r="B20" i="9"/>
  <c r="C18" i="8"/>
  <c r="B19" i="8"/>
  <c r="C21" i="7"/>
  <c r="B22" i="7"/>
  <c r="C18" i="6"/>
  <c r="B19" i="6"/>
  <c r="C18" i="5"/>
  <c r="B19" i="5"/>
  <c r="C21" i="4"/>
  <c r="B22" i="4"/>
  <c r="C21" i="3"/>
  <c r="B22" i="3"/>
  <c r="B21" i="12" l="1"/>
  <c r="C20" i="12"/>
  <c r="B23" i="13"/>
  <c r="C22" i="13"/>
  <c r="B23" i="11"/>
  <c r="C22" i="11"/>
  <c r="B23" i="10"/>
  <c r="C22" i="10"/>
  <c r="B21" i="9"/>
  <c r="C20" i="9"/>
  <c r="B20" i="8"/>
  <c r="C19" i="8"/>
  <c r="B23" i="7"/>
  <c r="C22" i="7"/>
  <c r="B20" i="6"/>
  <c r="C19" i="6"/>
  <c r="B20" i="5"/>
  <c r="C19" i="5"/>
  <c r="C22" i="4"/>
  <c r="B23" i="4"/>
  <c r="C22" i="3"/>
  <c r="B23" i="3"/>
  <c r="C21" i="12" l="1"/>
  <c r="B22" i="12"/>
  <c r="B24" i="13"/>
  <c r="C23" i="13"/>
  <c r="B24" i="11"/>
  <c r="C23" i="11"/>
  <c r="B24" i="10"/>
  <c r="C23" i="10"/>
  <c r="C21" i="9"/>
  <c r="B22" i="9"/>
  <c r="B21" i="8"/>
  <c r="C20" i="8"/>
  <c r="B24" i="7"/>
  <c r="C23" i="7"/>
  <c r="C20" i="6"/>
  <c r="B21" i="6"/>
  <c r="B21" i="5"/>
  <c r="C20" i="5"/>
  <c r="B24" i="4"/>
  <c r="C23" i="4"/>
  <c r="B24" i="3"/>
  <c r="C23" i="3"/>
  <c r="C22" i="12" l="1"/>
  <c r="B23" i="12"/>
  <c r="C24" i="13"/>
  <c r="B25" i="13"/>
  <c r="C24" i="11"/>
  <c r="B25" i="11"/>
  <c r="C24" i="10"/>
  <c r="B25" i="10"/>
  <c r="C22" i="9"/>
  <c r="B23" i="9"/>
  <c r="C21" i="8"/>
  <c r="B22" i="8"/>
  <c r="C24" i="7"/>
  <c r="B25" i="7"/>
  <c r="C21" i="6"/>
  <c r="B22" i="6"/>
  <c r="C21" i="5"/>
  <c r="B22" i="5"/>
  <c r="B25" i="4"/>
  <c r="C24" i="4"/>
  <c r="B25" i="3"/>
  <c r="C24" i="3"/>
  <c r="B24" i="12" l="1"/>
  <c r="C23" i="12"/>
  <c r="C25" i="13"/>
  <c r="B26" i="13"/>
  <c r="C25" i="11"/>
  <c r="B26" i="11"/>
  <c r="C25" i="10"/>
  <c r="B26" i="10"/>
  <c r="B24" i="9"/>
  <c r="C23" i="9"/>
  <c r="C22" i="8"/>
  <c r="B23" i="8"/>
  <c r="C25" i="7"/>
  <c r="B26" i="7"/>
  <c r="C22" i="6"/>
  <c r="B23" i="6"/>
  <c r="C22" i="5"/>
  <c r="B23" i="5"/>
  <c r="C25" i="4"/>
  <c r="B26" i="4"/>
  <c r="C25" i="3"/>
  <c r="B26" i="3"/>
  <c r="C24" i="12" l="1"/>
  <c r="B25" i="12"/>
  <c r="C26" i="13"/>
  <c r="B27" i="13"/>
  <c r="C26" i="11"/>
  <c r="B27" i="11"/>
  <c r="B27" i="10"/>
  <c r="C26" i="10"/>
  <c r="B25" i="9"/>
  <c r="C24" i="9"/>
  <c r="B24" i="8"/>
  <c r="C23" i="8"/>
  <c r="B27" i="7"/>
  <c r="C26" i="7"/>
  <c r="B24" i="6"/>
  <c r="C23" i="6"/>
  <c r="B24" i="5"/>
  <c r="C23" i="5"/>
  <c r="C26" i="4"/>
  <c r="B27" i="4"/>
  <c r="C26" i="3"/>
  <c r="B27" i="3"/>
  <c r="C25" i="12" l="1"/>
  <c r="B26" i="12"/>
  <c r="B28" i="13"/>
  <c r="C27" i="13"/>
  <c r="B28" i="11"/>
  <c r="C27" i="11"/>
  <c r="B28" i="10"/>
  <c r="C27" i="10"/>
  <c r="C25" i="9"/>
  <c r="B26" i="9"/>
  <c r="B25" i="8"/>
  <c r="C24" i="8"/>
  <c r="B28" i="7"/>
  <c r="C27" i="7"/>
  <c r="B25" i="6"/>
  <c r="C24" i="6"/>
  <c r="B25" i="5"/>
  <c r="C24" i="5"/>
  <c r="B28" i="4"/>
  <c r="C27" i="4"/>
  <c r="B28" i="3"/>
  <c r="C27" i="3"/>
  <c r="C26" i="12" l="1"/>
  <c r="B27" i="12"/>
  <c r="C28" i="13"/>
  <c r="B29" i="13"/>
  <c r="B29" i="11"/>
  <c r="C28" i="11"/>
  <c r="C28" i="10"/>
  <c r="B29" i="10"/>
  <c r="C26" i="9"/>
  <c r="B27" i="9"/>
  <c r="C25" i="8"/>
  <c r="B26" i="8"/>
  <c r="C28" i="7"/>
  <c r="B29" i="7"/>
  <c r="C25" i="6"/>
  <c r="B26" i="6"/>
  <c r="C25" i="5"/>
  <c r="B26" i="5"/>
  <c r="B29" i="4"/>
  <c r="C28" i="4"/>
  <c r="C28" i="3"/>
  <c r="B29" i="3"/>
  <c r="B28" i="12" l="1"/>
  <c r="C27" i="12"/>
  <c r="C29" i="13"/>
  <c r="B30" i="13"/>
  <c r="C29" i="11"/>
  <c r="B30" i="11"/>
  <c r="C29" i="10"/>
  <c r="B30" i="10"/>
  <c r="B28" i="9"/>
  <c r="C27" i="9"/>
  <c r="C26" i="8"/>
  <c r="B27" i="8"/>
  <c r="C29" i="7"/>
  <c r="B30" i="7"/>
  <c r="C26" i="6"/>
  <c r="B27" i="6"/>
  <c r="C26" i="5"/>
  <c r="B27" i="5"/>
  <c r="C29" i="4"/>
  <c r="B30" i="4"/>
  <c r="C29" i="3"/>
  <c r="B30" i="3"/>
  <c r="B29" i="12" l="1"/>
  <c r="C28" i="12"/>
  <c r="B31" i="13"/>
  <c r="C30" i="13"/>
  <c r="C30" i="11"/>
  <c r="B31" i="11"/>
  <c r="B31" i="10"/>
  <c r="C30" i="10"/>
  <c r="B29" i="9"/>
  <c r="C28" i="9"/>
  <c r="B28" i="8"/>
  <c r="C27" i="8"/>
  <c r="B31" i="7"/>
  <c r="C30" i="7"/>
  <c r="B28" i="6"/>
  <c r="C27" i="6"/>
  <c r="B28" i="5"/>
  <c r="C27" i="5"/>
  <c r="C30" i="4"/>
  <c r="B31" i="4"/>
  <c r="C30" i="3"/>
  <c r="B31" i="3"/>
  <c r="C29" i="12" l="1"/>
  <c r="B30" i="12"/>
  <c r="B32" i="13"/>
  <c r="C31" i="13"/>
  <c r="B32" i="11"/>
  <c r="C31" i="11"/>
  <c r="B32" i="10"/>
  <c r="C31" i="10"/>
  <c r="C29" i="9"/>
  <c r="B30" i="9"/>
  <c r="B29" i="8"/>
  <c r="C28" i="8"/>
  <c r="B32" i="7"/>
  <c r="C31" i="7"/>
  <c r="B29" i="6"/>
  <c r="C28" i="6"/>
  <c r="B29" i="5"/>
  <c r="C28" i="5"/>
  <c r="B32" i="4"/>
  <c r="C31" i="4"/>
  <c r="B32" i="3"/>
  <c r="C31" i="3"/>
  <c r="C30" i="12" l="1"/>
  <c r="B31" i="12"/>
  <c r="C32" i="13"/>
  <c r="B33" i="13"/>
  <c r="C32" i="11"/>
  <c r="B33" i="11"/>
  <c r="B33" i="10"/>
  <c r="C32" i="10"/>
  <c r="C30" i="9"/>
  <c r="B31" i="9"/>
  <c r="C29" i="8"/>
  <c r="B30" i="8"/>
  <c r="B33" i="7"/>
  <c r="C32" i="7"/>
  <c r="C29" i="6"/>
  <c r="B30" i="6"/>
  <c r="C29" i="5"/>
  <c r="B30" i="5"/>
  <c r="B33" i="4"/>
  <c r="C32" i="4"/>
  <c r="C32" i="3"/>
  <c r="B32" i="12" l="1"/>
  <c r="C31" i="12"/>
  <c r="C33" i="13"/>
  <c r="B34" i="13"/>
  <c r="C33" i="11"/>
  <c r="B34" i="11"/>
  <c r="C33" i="10"/>
  <c r="B34" i="10"/>
  <c r="B32" i="9"/>
  <c r="C31" i="9"/>
  <c r="C30" i="8"/>
  <c r="B31" i="8"/>
  <c r="C33" i="7"/>
  <c r="B34" i="7"/>
  <c r="C30" i="6"/>
  <c r="B31" i="6"/>
  <c r="C30" i="5"/>
  <c r="B31" i="5"/>
  <c r="C33" i="4"/>
  <c r="B34" i="4"/>
  <c r="B33" i="12" l="1"/>
  <c r="C32" i="12"/>
  <c r="B35" i="13"/>
  <c r="C35" i="13" s="1"/>
  <c r="C34" i="13"/>
  <c r="C34" i="11"/>
  <c r="B35" i="11"/>
  <c r="C35" i="11" s="1"/>
  <c r="C34" i="10"/>
  <c r="B33" i="9"/>
  <c r="C32" i="9"/>
  <c r="B32" i="8"/>
  <c r="C31" i="8"/>
  <c r="C34" i="7"/>
  <c r="B32" i="6"/>
  <c r="C31" i="6"/>
  <c r="B32" i="5"/>
  <c r="C31" i="5"/>
  <c r="C34" i="4"/>
  <c r="B35" i="4"/>
  <c r="C35" i="4" s="1"/>
  <c r="C33" i="12" l="1"/>
  <c r="B34" i="12"/>
  <c r="C34" i="12" s="1"/>
  <c r="C33" i="9"/>
  <c r="B34" i="9"/>
  <c r="B33" i="8"/>
  <c r="C32" i="8"/>
  <c r="B33" i="6"/>
  <c r="C32" i="6"/>
  <c r="B33" i="5"/>
  <c r="C32" i="5"/>
  <c r="C34" i="9" l="1"/>
  <c r="B35" i="9"/>
  <c r="C35" i="9" s="1"/>
  <c r="C33" i="8"/>
  <c r="B34" i="8"/>
  <c r="C33" i="6"/>
  <c r="B34" i="6"/>
  <c r="C33" i="5"/>
  <c r="B34" i="5"/>
  <c r="C34" i="8" l="1"/>
  <c r="B35" i="8"/>
  <c r="C35" i="8" s="1"/>
  <c r="C34" i="6"/>
  <c r="B35" i="6"/>
  <c r="C35" i="6" s="1"/>
  <c r="C34" i="5"/>
  <c r="B5" i="1" l="1"/>
  <c r="C5" i="1" s="1"/>
  <c r="B6" i="1" l="1"/>
  <c r="C6" i="1" s="1"/>
  <c r="B7" i="1"/>
  <c r="C7" i="1" s="1"/>
  <c r="B8" i="1" l="1"/>
  <c r="B9" i="1" s="1"/>
  <c r="C8" i="1" l="1"/>
  <c r="C9" i="1"/>
  <c r="B10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5" i="1" s="1"/>
  <c r="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Ein 'x' eingeben, um Feiertage zu markieren.
Ab Zeile A34 bis A49 haben Sie die Möglichkeit weitere Feiertage einzugeben.</t>
        </r>
      </text>
    </comment>
  </commentList>
</comments>
</file>

<file path=xl/sharedStrings.xml><?xml version="1.0" encoding="utf-8"?>
<sst xmlns="http://schemas.openxmlformats.org/spreadsheetml/2006/main" count="120" uniqueCount="42">
  <si>
    <t>Arbeitszeit</t>
  </si>
  <si>
    <t>von</t>
  </si>
  <si>
    <t>bis</t>
  </si>
  <si>
    <t>Pause</t>
  </si>
  <si>
    <t>Stunden</t>
  </si>
  <si>
    <t>Datum</t>
  </si>
  <si>
    <t>Feiertag?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</si>
  <si>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</si>
  <si>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</si>
  <si>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</si>
  <si>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</si>
  <si>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</si>
  <si>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</si>
  <si>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</si>
  <si>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</si>
  <si>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</si>
  <si>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</si>
  <si>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</si>
  <si>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</si>
  <si>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</si>
  <si>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</si>
  <si>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</si>
  <si>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</si>
  <si>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</si>
  <si>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</si>
  <si>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</si>
  <si>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Nationalfeiertag (AT)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</si>
  <si>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</si>
  <si>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</si>
  <si>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</si>
  <si>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</si>
  <si>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</si>
  <si>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</si>
  <si>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</si>
  <si>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</si>
  <si>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</si>
  <si>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</si>
  <si>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</si>
  <si>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</si>
  <si>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</si>
  <si>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Stunden Gesamt</t>
  </si>
  <si>
    <t>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</si>
</sst>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m\ yyyy"/>
    <numFmt numFmtId="165" formatCode="d"/>
    <numFmt numFmtId="166" formatCode="ddd/"/>
    <numFmt numFmtId="167" formatCode="dd/mm/yyyy;;"/>
    <numFmt numFmtId="168" formatCode="hh:mm;@"/>
    <numFmt numFmtId="169" formatCode="[hh]:mm"/>
    <numFmt numFmtId="170" formatCode="mmmm"/>
  </numFmts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Arial Unicode MS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165" fontId="1" fillId="0" borderId="9" xfId="0" applyNumberFormat="1" applyFont="1" applyBorder="1"/>
    <xf numFmtId="166" fontId="1" fillId="0" borderId="10" xfId="0" applyNumberFormat="1" applyFont="1" applyBorder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7" fillId="0" borderId="1" xfId="0" quotePrefix="1" applyNumberFormat="1" applyFont="1" applyBorder="1" applyProtection="1">
      <protection locked="0"/>
    </xf>
    <xf numFmtId="167" fontId="8" fillId="4" borderId="1" xfId="0" applyNumberFormat="1" applyFont="1" applyFill="1" applyBorder="1"/>
    <xf numFmtId="0" fontId="7" fillId="0" borderId="1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Protection="1">
      <protection locked="0"/>
    </xf>
    <xf numFmtId="14" fontId="8" fillId="0" borderId="1" xfId="0" quotePrefix="1" applyNumberFormat="1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14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49" fontId="7" fillId="0" borderId="4" xfId="0" applyNumberFormat="1" applyFont="1" applyBorder="1" applyProtection="1">
      <protection locked="0"/>
    </xf>
    <xf numFmtId="49" fontId="7" fillId="0" borderId="15" xfId="0" applyNumberFormat="1" applyFont="1" applyBorder="1" applyProtection="1">
      <protection locked="0"/>
    </xf>
    <xf numFmtId="49" fontId="7" fillId="0" borderId="0" xfId="0" applyNumberFormat="1" applyFont="1" applyProtection="1">
      <protection locked="0"/>
    </xf>
    <xf numFmtId="0" fontId="0" fillId="0" borderId="16" xfId="0" applyBorder="1"/>
    <xf numFmtId="165" fontId="1" fillId="0" borderId="17" xfId="0" applyNumberFormat="1" applyFont="1" applyBorder="1"/>
    <xf numFmtId="166" fontId="1" fillId="0" borderId="18" xfId="0" applyNumberFormat="1" applyFont="1" applyBorder="1"/>
    <xf numFmtId="166" fontId="0" fillId="0" borderId="19" xfId="0" applyNumberFormat="1" applyBorder="1"/>
    <xf numFmtId="165" fontId="1" fillId="0" borderId="20" xfId="0" applyNumberFormat="1" applyFont="1" applyBorder="1"/>
    <xf numFmtId="166" fontId="1" fillId="0" borderId="21" xfId="0" applyNumberFormat="1" applyFont="1" applyBorder="1"/>
    <xf numFmtId="0" fontId="0" fillId="0" borderId="8" xfId="0" applyBorder="1" applyAlignment="1">
      <alignment horizontal="center"/>
    </xf>
    <xf numFmtId="168" fontId="10" fillId="2" borderId="22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5" fontId="1" fillId="0" borderId="27" xfId="0" applyNumberFormat="1" applyFont="1" applyBorder="1"/>
    <xf numFmtId="14" fontId="0" fillId="0" borderId="26" xfId="0" applyNumberFormat="1" applyBorder="1"/>
    <xf numFmtId="166" fontId="1" fillId="0" borderId="28" xfId="0" applyNumberFormat="1" applyFont="1" applyBorder="1"/>
    <xf numFmtId="0" fontId="0" fillId="0" borderId="26" xfId="0" applyBorder="1"/>
    <xf numFmtId="166" fontId="1" fillId="0" borderId="29" xfId="0" applyNumberFormat="1" applyFont="1" applyBorder="1"/>
    <xf numFmtId="166" fontId="0" fillId="0" borderId="8" xfId="0" applyNumberFormat="1" applyBorder="1"/>
    <xf numFmtId="168" fontId="11" fillId="0" borderId="7" xfId="0" applyNumberFormat="1" applyFont="1" applyBorder="1" applyProtection="1">
      <protection locked="0"/>
    </xf>
    <xf numFmtId="168" fontId="11" fillId="0" borderId="13" xfId="0" applyNumberFormat="1" applyFont="1" applyBorder="1"/>
    <xf numFmtId="168" fontId="11" fillId="0" borderId="5" xfId="0" applyNumberFormat="1" applyFont="1" applyBorder="1" applyProtection="1">
      <protection locked="0"/>
    </xf>
    <xf numFmtId="168" fontId="11" fillId="0" borderId="12" xfId="0" applyNumberFormat="1" applyFont="1" applyBorder="1"/>
    <xf numFmtId="168" fontId="11" fillId="0" borderId="11" xfId="0" applyNumberFormat="1" applyFont="1" applyBorder="1" applyProtection="1">
      <protection locked="0"/>
    </xf>
    <xf numFmtId="168" fontId="11" fillId="0" borderId="11" xfId="0" applyNumberFormat="1" applyFont="1" applyBorder="1"/>
    <xf numFmtId="0" fontId="11" fillId="0" borderId="0" xfId="0" applyFont="1"/>
    <xf numFmtId="168" fontId="11" fillId="0" borderId="6" xfId="0" applyNumberFormat="1" applyFont="1" applyBorder="1" applyProtection="1">
      <protection locked="0"/>
    </xf>
    <xf numFmtId="168" fontId="11" fillId="0" borderId="12" xfId="0" applyNumberFormat="1" applyFont="1" applyBorder="1" applyProtection="1">
      <protection locked="0"/>
    </xf>
    <xf numFmtId="0" fontId="11" fillId="0" borderId="26" xfId="0" applyFont="1" applyBorder="1"/>
    <xf numFmtId="168" fontId="12" fillId="2" borderId="22" xfId="0" applyNumberFormat="1" applyFont="1" applyFill="1" applyBorder="1" applyAlignment="1">
      <alignment horizontal="center"/>
    </xf>
    <xf numFmtId="169" fontId="10" fillId="2" borderId="22" xfId="0" applyNumberFormat="1" applyFont="1" applyFill="1" applyBorder="1" applyAlignment="1">
      <alignment horizontal="center"/>
    </xf>
    <xf numFmtId="169" fontId="0" fillId="0" borderId="0" xfId="0" applyNumberFormat="1"/>
    <xf numFmtId="170" fontId="0" fillId="0" borderId="0" xfId="0" applyNumberFormat="1"/>
    <xf numFmtId="0" fontId="13" fillId="0" borderId="0" xfId="0" applyFont="1" applyAlignment="1">
      <alignment horizontal="center"/>
    </xf>
    <xf numFmtId="170" fontId="10" fillId="2" borderId="30" xfId="0" applyNumberFormat="1" applyFont="1" applyFill="1" applyBorder="1" applyAlignment="1">
      <alignment horizontal="right"/>
    </xf>
    <xf numFmtId="170" fontId="14" fillId="0" borderId="31" xfId="0" applyNumberFormat="1" applyFont="1" applyBorder="1"/>
    <xf numFmtId="0" fontId="10" fillId="2" borderId="30" xfId="0" applyFont="1" applyFill="1" applyBorder="1" applyAlignment="1">
      <alignment horizontal="right"/>
    </xf>
    <xf numFmtId="169" fontId="14" fillId="0" borderId="31" xfId="0" applyNumberFormat="1" applyFont="1" applyBorder="1"/>
    <xf numFmtId="170" fontId="14" fillId="5" borderId="31" xfId="0" applyNumberFormat="1" applyFont="1" applyFill="1" applyBorder="1"/>
    <xf numFmtId="169" fontId="14" fillId="5" borderId="31" xfId="0" applyNumberFormat="1" applyFont="1" applyFill="1" applyBorder="1"/>
    <xf numFmtId="170" fontId="14" fillId="5" borderId="32" xfId="0" applyNumberFormat="1" applyFont="1" applyFill="1" applyBorder="1"/>
    <xf numFmtId="169" fontId="14" fillId="5" borderId="32" xfId="0" applyNumberFormat="1" applyFont="1" applyFill="1" applyBorder="1"/>
    <xf numFmtId="168" fontId="11" fillId="0" borderId="33" xfId="0" applyNumberFormat="1" applyFont="1" applyBorder="1" applyProtection="1">
      <protection locked="0"/>
    </xf>
    <xf numFmtId="168" fontId="11" fillId="0" borderId="34" xfId="0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4" fontId="10" fillId="2" borderId="23" xfId="0" applyNumberFormat="1" applyFont="1" applyFill="1" applyBorder="1" applyAlignment="1">
      <alignment horizontal="center"/>
    </xf>
    <xf numFmtId="14" fontId="10" fillId="2" borderId="24" xfId="0" applyNumberFormat="1" applyFont="1" applyFill="1" applyBorder="1" applyAlignment="1">
      <alignment horizontal="center"/>
    </xf>
    <xf numFmtId="14" fontId="10" fillId="2" borderId="25" xfId="0" applyNumberFormat="1" applyFont="1" applyFill="1" applyBorder="1" applyAlignment="1">
      <alignment horizontal="center"/>
    </xf>
    <xf numFmtId="14" fontId="12" fillId="2" borderId="24" xfId="0" applyNumberFormat="1" applyFont="1" applyFill="1" applyBorder="1" applyAlignment="1">
      <alignment horizontal="center"/>
    </xf>
    <xf numFmtId="14" fontId="12" fillId="2" borderId="25" xfId="0" applyNumberFormat="1" applyFont="1" applyFill="1" applyBorder="1" applyAlignment="1">
      <alignment horizontal="center"/>
    </xf>
  </cellXfs>
  <cellStyles count="1">
    <cellStyle name="Standard" xfId="0" builtinId="0"/>
  </cellStyles>
  <dxfs count="34"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37</xdr:row>
      <xdr:rowOff>105097</xdr:rowOff>
    </xdr:from>
    <xdr:to>
      <xdr:col>8</xdr:col>
      <xdr:colOff>9525</xdr:colOff>
      <xdr:row>38</xdr:row>
      <xdr:rowOff>180974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BC290-F8C8-4D29-8B5A-CACCEEC1B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37</xdr:row>
      <xdr:rowOff>105097</xdr:rowOff>
    </xdr:from>
    <xdr:to>
      <xdr:col>8</xdr:col>
      <xdr:colOff>9525</xdr:colOff>
      <xdr:row>38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1D2B71-ADF9-4DA5-B664-25AF96F12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36</xdr:row>
      <xdr:rowOff>105097</xdr:rowOff>
    </xdr:from>
    <xdr:to>
      <xdr:col>8</xdr:col>
      <xdr:colOff>9525</xdr:colOff>
      <xdr:row>37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AD8BFA-1AE6-4F50-ABBE-321CAD521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37</xdr:row>
      <xdr:rowOff>105097</xdr:rowOff>
    </xdr:from>
    <xdr:to>
      <xdr:col>8</xdr:col>
      <xdr:colOff>9525</xdr:colOff>
      <xdr:row>38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40C4A6-742B-401A-80DA-A396732C0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34</xdr:row>
      <xdr:rowOff>105097</xdr:rowOff>
    </xdr:from>
    <xdr:to>
      <xdr:col>8</xdr:col>
      <xdr:colOff>9525</xdr:colOff>
      <xdr:row>35</xdr:row>
      <xdr:rowOff>171449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8D07D9-B1F7-4B9C-AC81-41ED79072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37</xdr:row>
      <xdr:rowOff>105097</xdr:rowOff>
    </xdr:from>
    <xdr:to>
      <xdr:col>8</xdr:col>
      <xdr:colOff>9525</xdr:colOff>
      <xdr:row>38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9249A-11E1-4C7C-B31A-5B65479AF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36</xdr:row>
      <xdr:rowOff>105097</xdr:rowOff>
    </xdr:from>
    <xdr:to>
      <xdr:col>8</xdr:col>
      <xdr:colOff>9525</xdr:colOff>
      <xdr:row>37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F39628-9871-47F7-AB5A-AAE72A344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37</xdr:row>
      <xdr:rowOff>105097</xdr:rowOff>
    </xdr:from>
    <xdr:to>
      <xdr:col>8</xdr:col>
      <xdr:colOff>9525</xdr:colOff>
      <xdr:row>38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159DD-8B0A-4B63-8D66-DCFAF38B5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36</xdr:row>
      <xdr:rowOff>105097</xdr:rowOff>
    </xdr:from>
    <xdr:to>
      <xdr:col>8</xdr:col>
      <xdr:colOff>9525</xdr:colOff>
      <xdr:row>37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4D8A0A-3DA2-475C-824F-FDDB83D67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37</xdr:row>
      <xdr:rowOff>105097</xdr:rowOff>
    </xdr:from>
    <xdr:to>
      <xdr:col>8</xdr:col>
      <xdr:colOff>9525</xdr:colOff>
      <xdr:row>38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B96DF5-3DFD-4E08-BA28-817EA07B8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37</xdr:row>
      <xdr:rowOff>105097</xdr:rowOff>
    </xdr:from>
    <xdr:to>
      <xdr:col>8</xdr:col>
      <xdr:colOff>9525</xdr:colOff>
      <xdr:row>38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58461C-220B-43C1-930D-A958A8E99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36</xdr:row>
      <xdr:rowOff>105097</xdr:rowOff>
    </xdr:from>
    <xdr:to>
      <xdr:col>8</xdr:col>
      <xdr:colOff>9525</xdr:colOff>
      <xdr:row>37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54CC9C-03D6-46E1-8C0C-2840E2963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undenzettel/Dezember%202018/Robinas%20Alimas%204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iert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showGridLines="0" zoomScaleNormal="100" workbookViewId="0">
      <pane xSplit="4" ySplit="4" topLeftCell="E5" activePane="bottomRight" state="frozen"/>
      <selection activeCell="K22" sqref="K22"/>
      <selection pane="topRight" activeCell="K22" sqref="K22"/>
      <selection pane="bottomLeft" activeCell="K22" sqref="K22"/>
      <selection pane="bottomRight" activeCell="G3" sqref="G3"/>
    </sheetView>
  </sheetViews>
  <sheetFormatPr baseColWidth="10" defaultRowHeight="14.5"/>
  <cols>
    <col min="1" max="1" width="2.26953125" customWidth="1"/>
    <col min="2" max="3" width="6.7265625" customWidth="1"/>
    <col min="4" max="4" width="0.81640625" hidden="1" customWidth="1"/>
    <col min="5" max="8" width="15.7265625" customWidth="1"/>
    <col min="9" max="9" width="14.54296875" customWidth="1"/>
  </cols>
  <sheetData>
    <row r="1" spans="2:10" ht="28.5">
      <c r="B1" s="67">
        <v>43466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43466</v>
      </c>
      <c r="C5" s="27">
        <f>B5</f>
        <v>43466</v>
      </c>
      <c r="D5" s="3"/>
      <c r="E5" s="40"/>
      <c r="F5" s="40"/>
      <c r="G5" s="40"/>
      <c r="H5" s="41"/>
    </row>
    <row r="6" spans="2:10" ht="18.5">
      <c r="B6" s="5">
        <f>B5+1</f>
        <v>43467</v>
      </c>
      <c r="C6" s="6">
        <f>B6</f>
        <v>43467</v>
      </c>
      <c r="D6" s="3"/>
      <c r="E6" s="63"/>
      <c r="F6" s="63"/>
      <c r="G6" s="63"/>
      <c r="H6" s="64"/>
    </row>
    <row r="7" spans="2:10" ht="18.5">
      <c r="B7" s="5">
        <f t="shared" ref="B7:B35" si="0">B6+1</f>
        <v>43468</v>
      </c>
      <c r="C7" s="6">
        <f t="shared" ref="C7:C35" si="1">B7</f>
        <v>43468</v>
      </c>
      <c r="D7" s="3"/>
      <c r="E7" s="63"/>
      <c r="F7" s="63"/>
      <c r="G7" s="63"/>
      <c r="H7" s="64"/>
    </row>
    <row r="8" spans="2:10" ht="18.5">
      <c r="B8" s="5">
        <f t="shared" si="0"/>
        <v>43469</v>
      </c>
      <c r="C8" s="6">
        <f t="shared" si="1"/>
        <v>43469</v>
      </c>
      <c r="D8" s="3"/>
      <c r="E8" s="63"/>
      <c r="F8" s="63"/>
      <c r="G8" s="63"/>
      <c r="H8" s="64"/>
    </row>
    <row r="9" spans="2:10" ht="18.5">
      <c r="B9" s="5">
        <f t="shared" si="0"/>
        <v>43470</v>
      </c>
      <c r="C9" s="6">
        <f t="shared" si="1"/>
        <v>43470</v>
      </c>
      <c r="D9" s="3"/>
      <c r="E9" s="63"/>
      <c r="F9" s="63"/>
      <c r="G9" s="63"/>
      <c r="H9" s="64"/>
      <c r="J9" s="2"/>
    </row>
    <row r="10" spans="2:10" ht="18.5">
      <c r="B10" s="5">
        <f t="shared" si="0"/>
        <v>43471</v>
      </c>
      <c r="C10" s="6">
        <f t="shared" si="1"/>
        <v>43471</v>
      </c>
      <c r="D10" s="3"/>
      <c r="E10" s="63"/>
      <c r="F10" s="63"/>
      <c r="G10" s="63"/>
      <c r="H10" s="64"/>
    </row>
    <row r="11" spans="2:10" ht="18.5">
      <c r="B11" s="5">
        <f t="shared" si="0"/>
        <v>43472</v>
      </c>
      <c r="C11" s="6">
        <f t="shared" si="1"/>
        <v>43472</v>
      </c>
      <c r="D11" s="3"/>
      <c r="E11" s="63"/>
      <c r="F11" s="63"/>
      <c r="G11" s="63"/>
      <c r="H11" s="64"/>
    </row>
    <row r="12" spans="2:10" ht="18.5">
      <c r="B12" s="5">
        <f t="shared" si="0"/>
        <v>43473</v>
      </c>
      <c r="C12" s="6">
        <f t="shared" si="1"/>
        <v>43473</v>
      </c>
      <c r="D12" s="3"/>
      <c r="E12" s="63"/>
      <c r="F12" s="63"/>
      <c r="G12" s="63"/>
      <c r="H12" s="64"/>
    </row>
    <row r="13" spans="2:10" ht="18.5">
      <c r="B13" s="5">
        <f t="shared" si="0"/>
        <v>43474</v>
      </c>
      <c r="C13" s="6">
        <f t="shared" si="1"/>
        <v>43474</v>
      </c>
      <c r="D13" s="3"/>
      <c r="E13" s="63"/>
      <c r="F13" s="63"/>
      <c r="G13" s="63"/>
      <c r="H13" s="64"/>
    </row>
    <row r="14" spans="2:10" ht="18.5">
      <c r="B14" s="5">
        <f t="shared" si="0"/>
        <v>43475</v>
      </c>
      <c r="C14" s="6">
        <f t="shared" si="1"/>
        <v>43475</v>
      </c>
      <c r="D14" s="3"/>
      <c r="E14" s="63"/>
      <c r="F14" s="63"/>
      <c r="G14" s="63"/>
      <c r="H14" s="64"/>
    </row>
    <row r="15" spans="2:10" ht="18.5">
      <c r="B15" s="5">
        <f t="shared" si="0"/>
        <v>43476</v>
      </c>
      <c r="C15" s="6">
        <f t="shared" si="1"/>
        <v>43476</v>
      </c>
      <c r="D15" s="3"/>
      <c r="E15" s="63"/>
      <c r="F15" s="63"/>
      <c r="G15" s="63"/>
      <c r="H15" s="64"/>
    </row>
    <row r="16" spans="2:10" ht="18.5">
      <c r="B16" s="5">
        <f t="shared" si="0"/>
        <v>43477</v>
      </c>
      <c r="C16" s="6">
        <f t="shared" si="1"/>
        <v>43477</v>
      </c>
      <c r="D16" s="3"/>
      <c r="E16" s="63"/>
      <c r="F16" s="63"/>
      <c r="G16" s="63"/>
      <c r="H16" s="64"/>
    </row>
    <row r="17" spans="2:8" ht="18.5">
      <c r="B17" s="5">
        <f t="shared" si="0"/>
        <v>43478</v>
      </c>
      <c r="C17" s="6">
        <f t="shared" si="1"/>
        <v>43478</v>
      </c>
      <c r="D17" s="3"/>
      <c r="E17" s="63"/>
      <c r="F17" s="63"/>
      <c r="G17" s="63"/>
      <c r="H17" s="64"/>
    </row>
    <row r="18" spans="2:8" ht="18.5">
      <c r="B18" s="5">
        <f t="shared" si="0"/>
        <v>43479</v>
      </c>
      <c r="C18" s="6">
        <f t="shared" si="1"/>
        <v>43479</v>
      </c>
      <c r="D18" s="3"/>
      <c r="E18" s="63"/>
      <c r="F18" s="63"/>
      <c r="G18" s="63"/>
      <c r="H18" s="64"/>
    </row>
    <row r="19" spans="2:8" ht="18.5">
      <c r="B19" s="5">
        <f t="shared" si="0"/>
        <v>43480</v>
      </c>
      <c r="C19" s="6">
        <f t="shared" si="1"/>
        <v>43480</v>
      </c>
      <c r="D19" s="3"/>
      <c r="E19" s="63"/>
      <c r="F19" s="63"/>
      <c r="G19" s="63"/>
      <c r="H19" s="64"/>
    </row>
    <row r="20" spans="2:8" ht="18.5">
      <c r="B20" s="5">
        <f t="shared" si="0"/>
        <v>43481</v>
      </c>
      <c r="C20" s="6">
        <f t="shared" si="1"/>
        <v>43481</v>
      </c>
      <c r="D20" s="3"/>
      <c r="E20" s="63"/>
      <c r="F20" s="63"/>
      <c r="G20" s="63"/>
      <c r="H20" s="64"/>
    </row>
    <row r="21" spans="2:8" ht="18.5">
      <c r="B21" s="5">
        <f t="shared" si="0"/>
        <v>43482</v>
      </c>
      <c r="C21" s="6">
        <f t="shared" si="1"/>
        <v>43482</v>
      </c>
      <c r="D21" s="3"/>
      <c r="E21" s="63"/>
      <c r="F21" s="63"/>
      <c r="G21" s="63"/>
      <c r="H21" s="64"/>
    </row>
    <row r="22" spans="2:8" ht="18.5">
      <c r="B22" s="5">
        <f t="shared" si="0"/>
        <v>43483</v>
      </c>
      <c r="C22" s="6">
        <f t="shared" si="1"/>
        <v>43483</v>
      </c>
      <c r="D22" s="3"/>
      <c r="E22" s="63"/>
      <c r="F22" s="63"/>
      <c r="G22" s="63"/>
      <c r="H22" s="64"/>
    </row>
    <row r="23" spans="2:8" ht="18.5">
      <c r="B23" s="5">
        <f t="shared" si="0"/>
        <v>43484</v>
      </c>
      <c r="C23" s="6">
        <f t="shared" si="1"/>
        <v>43484</v>
      </c>
      <c r="D23" s="3"/>
      <c r="E23" s="63"/>
      <c r="F23" s="63"/>
      <c r="G23" s="63"/>
      <c r="H23" s="64"/>
    </row>
    <row r="24" spans="2:8" ht="18.5">
      <c r="B24" s="5">
        <f t="shared" si="0"/>
        <v>43485</v>
      </c>
      <c r="C24" s="6">
        <f t="shared" si="1"/>
        <v>43485</v>
      </c>
      <c r="D24" s="3"/>
      <c r="E24" s="63"/>
      <c r="F24" s="63"/>
      <c r="G24" s="63"/>
      <c r="H24" s="64"/>
    </row>
    <row r="25" spans="2:8" ht="18.5">
      <c r="B25" s="5">
        <f t="shared" si="0"/>
        <v>43486</v>
      </c>
      <c r="C25" s="6">
        <f t="shared" si="1"/>
        <v>43486</v>
      </c>
      <c r="D25" s="3"/>
      <c r="E25" s="63"/>
      <c r="F25" s="63"/>
      <c r="G25" s="63"/>
      <c r="H25" s="64"/>
    </row>
    <row r="26" spans="2:8" ht="18.5">
      <c r="B26" s="5">
        <f t="shared" si="0"/>
        <v>43487</v>
      </c>
      <c r="C26" s="6">
        <f t="shared" si="1"/>
        <v>43487</v>
      </c>
      <c r="D26" s="3"/>
      <c r="E26" s="63"/>
      <c r="F26" s="63"/>
      <c r="G26" s="63"/>
      <c r="H26" s="64"/>
    </row>
    <row r="27" spans="2:8" ht="18.5">
      <c r="B27" s="5">
        <f t="shared" si="0"/>
        <v>43488</v>
      </c>
      <c r="C27" s="6">
        <f t="shared" si="1"/>
        <v>43488</v>
      </c>
      <c r="D27" s="3"/>
      <c r="E27" s="63"/>
      <c r="F27" s="63"/>
      <c r="G27" s="63"/>
      <c r="H27" s="64"/>
    </row>
    <row r="28" spans="2:8" ht="18.5">
      <c r="B28" s="5">
        <f t="shared" si="0"/>
        <v>43489</v>
      </c>
      <c r="C28" s="6">
        <f t="shared" si="1"/>
        <v>43489</v>
      </c>
      <c r="D28" s="3"/>
      <c r="E28" s="63"/>
      <c r="F28" s="63"/>
      <c r="G28" s="63"/>
      <c r="H28" s="64"/>
    </row>
    <row r="29" spans="2:8" ht="18.5">
      <c r="B29" s="5">
        <f t="shared" si="0"/>
        <v>43490</v>
      </c>
      <c r="C29" s="6">
        <f t="shared" si="1"/>
        <v>43490</v>
      </c>
      <c r="D29" s="3"/>
      <c r="E29" s="42"/>
      <c r="F29" s="42"/>
      <c r="G29" s="42"/>
      <c r="H29" s="43" t="str">
        <f t="shared" ref="H29:H35" si="2">IF(F29,IF(E29,IF(E29&gt;F29,F29+"24:00"-E29,F29-E29)-G29,""),"")</f>
        <v/>
      </c>
    </row>
    <row r="30" spans="2:8" ht="18.5">
      <c r="B30" s="5">
        <f t="shared" si="0"/>
        <v>43491</v>
      </c>
      <c r="C30" s="6">
        <f t="shared" si="1"/>
        <v>43491</v>
      </c>
      <c r="D30" s="3"/>
      <c r="E30" s="42"/>
      <c r="F30" s="42"/>
      <c r="G30" s="42"/>
      <c r="H30" s="43" t="str">
        <f t="shared" si="2"/>
        <v/>
      </c>
    </row>
    <row r="31" spans="2:8" ht="18.5">
      <c r="B31" s="5">
        <f t="shared" si="0"/>
        <v>43492</v>
      </c>
      <c r="C31" s="6">
        <f t="shared" si="1"/>
        <v>43492</v>
      </c>
      <c r="D31" s="3"/>
      <c r="E31" s="42"/>
      <c r="F31" s="42"/>
      <c r="G31" s="42"/>
      <c r="H31" s="43" t="str">
        <f t="shared" si="2"/>
        <v/>
      </c>
    </row>
    <row r="32" spans="2:8" ht="18.5">
      <c r="B32" s="5">
        <f t="shared" si="0"/>
        <v>43493</v>
      </c>
      <c r="C32" s="6">
        <f t="shared" si="1"/>
        <v>43493</v>
      </c>
      <c r="D32" s="3"/>
      <c r="E32" s="42"/>
      <c r="F32" s="42"/>
      <c r="G32" s="42"/>
      <c r="H32" s="43" t="str">
        <f t="shared" si="2"/>
        <v/>
      </c>
    </row>
    <row r="33" spans="2:8" ht="18.5">
      <c r="B33" s="5">
        <f t="shared" si="0"/>
        <v>43494</v>
      </c>
      <c r="C33" s="6">
        <f t="shared" si="1"/>
        <v>43494</v>
      </c>
      <c r="D33" s="3"/>
      <c r="E33" s="42"/>
      <c r="F33" s="42"/>
      <c r="G33" s="42"/>
      <c r="H33" s="43" t="str">
        <f t="shared" si="2"/>
        <v/>
      </c>
    </row>
    <row r="34" spans="2:8" ht="18.5">
      <c r="B34" s="5">
        <f t="shared" si="0"/>
        <v>43495</v>
      </c>
      <c r="C34" s="6">
        <f t="shared" si="1"/>
        <v>43495</v>
      </c>
      <c r="D34" s="3"/>
      <c r="E34" s="42"/>
      <c r="F34" s="42"/>
      <c r="G34" s="42"/>
      <c r="H34" s="43" t="str">
        <f t="shared" si="2"/>
        <v/>
      </c>
    </row>
    <row r="35" spans="2:8" ht="19" thickBot="1">
      <c r="B35" s="23">
        <f t="shared" si="0"/>
        <v>43496</v>
      </c>
      <c r="C35" s="24">
        <f t="shared" si="1"/>
        <v>43496</v>
      </c>
      <c r="D35" s="25"/>
      <c r="E35" s="44"/>
      <c r="F35" s="44"/>
      <c r="G35" s="44"/>
      <c r="H35" s="45" t="str">
        <f t="shared" si="2"/>
        <v/>
      </c>
    </row>
    <row r="36" spans="2:8" ht="15.5" thickTop="1" thickBot="1">
      <c r="B36" s="1"/>
    </row>
    <row r="37" spans="2:8" ht="24" thickBot="1">
      <c r="B37" s="68" t="s">
        <v>40</v>
      </c>
      <c r="C37" s="69"/>
      <c r="D37" s="69"/>
      <c r="E37" s="69"/>
      <c r="F37" s="69"/>
      <c r="G37" s="70"/>
      <c r="H37" s="51">
        <f>SUM(H5:H35)</f>
        <v>0</v>
      </c>
    </row>
    <row r="38" spans="2:8">
      <c r="B38" s="1"/>
    </row>
    <row r="39" spans="2:8">
      <c r="B39" s="1"/>
    </row>
  </sheetData>
  <sheetProtection selectLockedCells="1"/>
  <customSheetViews>
    <customSheetView guid="{4652D98A-10A8-4A41-BE02-6BC110D8BB01}" showPageBreaks="1" showGridLines="0" fitToPage="1">
      <pane xSplit="4" ySplit="4" topLeftCell="E10" activePane="bottomRight" state="frozen"/>
      <selection pane="bottomRight" sqref="A1:H38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portrait" r:id="rId1"/>
    </customSheetView>
  </customSheetViews>
  <mergeCells count="3">
    <mergeCell ref="E3:F3"/>
    <mergeCell ref="B1:H1"/>
    <mergeCell ref="B37:G37"/>
  </mergeCells>
  <conditionalFormatting sqref="B5:H5 B29:H35 B6:D28">
    <cfRule type="expression" dxfId="33" priority="11" stopIfTrue="1">
      <formula>WEEKDAY($B5,2)&gt;5</formula>
    </cfRule>
  </conditionalFormatting>
  <conditionalFormatting sqref="E9:H24">
    <cfRule type="expression" dxfId="32" priority="8" stopIfTrue="1">
      <formula>WEEKDAY($B9,2)&gt;5</formula>
    </cfRule>
  </conditionalFormatting>
  <conditionalFormatting sqref="E25:H25">
    <cfRule type="expression" dxfId="31" priority="6" stopIfTrue="1">
      <formula>WEEKDAY($B25,2)&gt;5</formula>
    </cfRule>
  </conditionalFormatting>
  <conditionalFormatting sqref="E26:H28">
    <cfRule type="expression" dxfId="30" priority="4" stopIfTrue="1">
      <formula>WEEKDAY($B26,2)&gt;5</formula>
    </cfRule>
  </conditionalFormatting>
  <conditionalFormatting sqref="E6:H8">
    <cfRule type="expression" dxfId="29" priority="2" stopIfTrue="1">
      <formula>WEEKDAY($B6,2)&gt;5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10AA0B1C-E866-4B1A-9480-1A06273654DF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B5:H5 B29:H35 B6:D28</xm:sqref>
        </x14:conditionalFormatting>
        <x14:conditionalFormatting xmlns:xm="http://schemas.microsoft.com/office/excel/2006/main">
          <x14:cfRule type="expression" priority="7" stopIfTrue="1" id="{1994A02C-A459-421D-8122-D80E21F375B8}">
            <xm:f>MATCH($B9,'\Stundenzettel\Dezember 2018\[Robinas Alimas 460.xlsx]Feiertage'!#REF!,0)&gt;0</xm:f>
            <x14:dxf>
              <fill>
                <patternFill>
                  <bgColor theme="5" tint="0.59996337778862885"/>
                </patternFill>
              </fill>
            </x14:dxf>
          </x14:cfRule>
          <xm:sqref>E9:H24</xm:sqref>
        </x14:conditionalFormatting>
        <x14:conditionalFormatting xmlns:xm="http://schemas.microsoft.com/office/excel/2006/main">
          <x14:cfRule type="expression" priority="5" stopIfTrue="1" id="{541D5D22-BFCD-4515-9F53-9346EE8F0A14}">
            <xm:f>MATCH($B25,'\Stundenzettel\Dezember 2018\[Robinas Alimas 460.xlsx]Feiertage'!#REF!,0)&gt;0</xm:f>
            <x14:dxf>
              <fill>
                <patternFill>
                  <bgColor theme="5" tint="0.59996337778862885"/>
                </patternFill>
              </fill>
            </x14:dxf>
          </x14:cfRule>
          <xm:sqref>E25:H25</xm:sqref>
        </x14:conditionalFormatting>
        <x14:conditionalFormatting xmlns:xm="http://schemas.microsoft.com/office/excel/2006/main">
          <x14:cfRule type="expression" priority="3" stopIfTrue="1" id="{F4A77432-838C-416E-A451-C17DA5FC15B6}">
            <xm:f>MATCH($B26,'\Stundenzettel\Dezember 2018\[Robinas Alimas 460.xlsx]Feiertage'!#REF!,0)&gt;0</xm:f>
            <x14:dxf>
              <fill>
                <patternFill>
                  <bgColor theme="5" tint="0.59996337778862885"/>
                </patternFill>
              </fill>
            </x14:dxf>
          </x14:cfRule>
          <xm:sqref>E26:H28</xm:sqref>
        </x14:conditionalFormatting>
        <x14:conditionalFormatting xmlns:xm="http://schemas.microsoft.com/office/excel/2006/main">
          <x14:cfRule type="expression" priority="1" stopIfTrue="1" id="{E02A81FD-9C71-4A41-9161-70ECF94A15EC}">
            <xm:f>MATCH($B6,'\Stundenzettel\Dezember 2018\[Robinas Alimas 460.xlsx]Feiertage'!#REF!,0)&gt;0</xm:f>
            <x14:dxf>
              <fill>
                <patternFill>
                  <bgColor theme="5" tint="0.59996337778862885"/>
                </patternFill>
              </fill>
            </x14:dxf>
          </x14:cfRule>
          <xm:sqref>E6:H8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39"/>
  <sheetViews>
    <sheetView showGridLines="0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43739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43739</v>
      </c>
      <c r="C5" s="27">
        <f>B5</f>
        <v>43739</v>
      </c>
      <c r="D5" s="3"/>
      <c r="E5" s="40"/>
      <c r="F5" s="40"/>
      <c r="G5" s="40"/>
      <c r="H5" s="41" t="str">
        <f t="shared" ref="H5:H9" si="0">IF(F5,IF(E5,IF(E5&gt;F5,F5+"24:00"-E5,F5-E5)-G5,""),"")</f>
        <v/>
      </c>
    </row>
    <row r="6" spans="2:10" ht="18.5">
      <c r="B6" s="5">
        <f>B5+1</f>
        <v>43740</v>
      </c>
      <c r="C6" s="6">
        <f>B6</f>
        <v>43740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5" si="1">B6+1</f>
        <v>43741</v>
      </c>
      <c r="C7" s="6">
        <f t="shared" ref="C7:C35" si="2">B7</f>
        <v>43741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43742</v>
      </c>
      <c r="C8" s="6">
        <f t="shared" si="2"/>
        <v>43742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43743</v>
      </c>
      <c r="C9" s="6">
        <f t="shared" si="2"/>
        <v>43743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43744</v>
      </c>
      <c r="C10" s="6">
        <f t="shared" si="2"/>
        <v>43744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43745</v>
      </c>
      <c r="C11" s="6">
        <f t="shared" si="2"/>
        <v>43745</v>
      </c>
      <c r="D11" s="3"/>
      <c r="E11" s="42"/>
      <c r="F11" s="42"/>
      <c r="G11" s="42"/>
      <c r="H11" s="43" t="str">
        <f t="shared" ref="H11:H35" si="3">IF(F11,IF(E11,IF(E11&gt;F11,F11+"24:00"-E11,F11-E11)-G11,""),"")</f>
        <v/>
      </c>
    </row>
    <row r="12" spans="2:10" ht="18.5">
      <c r="B12" s="5">
        <f t="shared" si="1"/>
        <v>43746</v>
      </c>
      <c r="C12" s="6">
        <f t="shared" si="2"/>
        <v>43746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43747</v>
      </c>
      <c r="C13" s="6">
        <f t="shared" si="2"/>
        <v>43747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43748</v>
      </c>
      <c r="C14" s="6">
        <f t="shared" si="2"/>
        <v>43748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43749</v>
      </c>
      <c r="C15" s="6">
        <f t="shared" si="2"/>
        <v>43749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43750</v>
      </c>
      <c r="C16" s="6">
        <f t="shared" si="2"/>
        <v>43750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43751</v>
      </c>
      <c r="C17" s="6">
        <f t="shared" si="2"/>
        <v>43751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43752</v>
      </c>
      <c r="C18" s="6">
        <f t="shared" si="2"/>
        <v>43752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43753</v>
      </c>
      <c r="C19" s="6">
        <f t="shared" si="2"/>
        <v>43753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43754</v>
      </c>
      <c r="C20" s="6">
        <f t="shared" si="2"/>
        <v>43754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43755</v>
      </c>
      <c r="C21" s="6">
        <f t="shared" si="2"/>
        <v>43755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43756</v>
      </c>
      <c r="C22" s="6">
        <f t="shared" si="2"/>
        <v>43756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43757</v>
      </c>
      <c r="C23" s="6">
        <f t="shared" si="2"/>
        <v>43757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43758</v>
      </c>
      <c r="C24" s="6">
        <f t="shared" si="2"/>
        <v>43758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43759</v>
      </c>
      <c r="C25" s="6">
        <f t="shared" si="2"/>
        <v>43759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43760</v>
      </c>
      <c r="C26" s="6">
        <f t="shared" si="2"/>
        <v>43760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43761</v>
      </c>
      <c r="C27" s="6">
        <f t="shared" si="2"/>
        <v>43761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43762</v>
      </c>
      <c r="C28" s="6">
        <f t="shared" si="2"/>
        <v>43762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43763</v>
      </c>
      <c r="C29" s="6">
        <f t="shared" si="2"/>
        <v>43763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43764</v>
      </c>
      <c r="C30" s="6">
        <f t="shared" si="2"/>
        <v>43764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43765</v>
      </c>
      <c r="C31" s="6">
        <f t="shared" si="2"/>
        <v>43765</v>
      </c>
      <c r="D31" s="3"/>
      <c r="E31" s="42"/>
      <c r="F31" s="42"/>
      <c r="G31" s="42"/>
      <c r="H31" s="43" t="str">
        <f t="shared" si="3"/>
        <v/>
      </c>
    </row>
    <row r="32" spans="2:8" ht="18.5">
      <c r="B32" s="5">
        <f t="shared" si="1"/>
        <v>43766</v>
      </c>
      <c r="C32" s="6">
        <f t="shared" si="2"/>
        <v>43766</v>
      </c>
      <c r="D32" s="3"/>
      <c r="E32" s="42"/>
      <c r="F32" s="42"/>
      <c r="G32" s="42"/>
      <c r="H32" s="43" t="str">
        <f t="shared" si="3"/>
        <v/>
      </c>
    </row>
    <row r="33" spans="2:8" ht="18.5">
      <c r="B33" s="5">
        <f t="shared" si="1"/>
        <v>43767</v>
      </c>
      <c r="C33" s="6">
        <f t="shared" si="2"/>
        <v>43767</v>
      </c>
      <c r="D33" s="3"/>
      <c r="E33" s="42"/>
      <c r="F33" s="42"/>
      <c r="G33" s="42"/>
      <c r="H33" s="43" t="str">
        <f t="shared" si="3"/>
        <v/>
      </c>
    </row>
    <row r="34" spans="2:8" ht="18.5">
      <c r="B34" s="5">
        <f t="shared" si="1"/>
        <v>43768</v>
      </c>
      <c r="C34" s="6">
        <f t="shared" si="2"/>
        <v>43768</v>
      </c>
      <c r="D34" s="3"/>
      <c r="E34" s="42"/>
      <c r="F34" s="42"/>
      <c r="G34" s="42"/>
      <c r="H34" s="43" t="str">
        <f t="shared" si="3"/>
        <v/>
      </c>
    </row>
    <row r="35" spans="2:8" ht="19" thickBot="1">
      <c r="B35" s="23">
        <f t="shared" si="1"/>
        <v>43769</v>
      </c>
      <c r="C35" s="24">
        <f t="shared" si="2"/>
        <v>43769</v>
      </c>
      <c r="D35" s="25"/>
      <c r="E35" s="44"/>
      <c r="F35" s="44"/>
      <c r="G35" s="44"/>
      <c r="H35" s="45" t="str">
        <f t="shared" si="3"/>
        <v/>
      </c>
    </row>
    <row r="36" spans="2:8" ht="15.5" thickTop="1" thickBot="1">
      <c r="B36" s="1"/>
    </row>
    <row r="37" spans="2:8" ht="24" thickBot="1">
      <c r="B37" s="68" t="s">
        <v>40</v>
      </c>
      <c r="C37" s="69"/>
      <c r="D37" s="69"/>
      <c r="E37" s="69"/>
      <c r="F37" s="69"/>
      <c r="G37" s="70"/>
      <c r="H37" s="51">
        <f>SUM(H5:H35)</f>
        <v>0</v>
      </c>
    </row>
    <row r="38" spans="2:8">
      <c r="B38" s="1"/>
    </row>
    <row r="39" spans="2:8">
      <c r="B39" s="1"/>
    </row>
  </sheetData>
  <sheetProtection selectLockedCells="1"/>
  <customSheetViews>
    <customSheetView guid="{4652D98A-10A8-4A41-BE02-6BC110D8BB01}" showGridLines="0">
      <pane xSplit="4" ySplit="4" topLeftCell="E20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7:G37"/>
  </mergeCells>
  <conditionalFormatting sqref="B5:H35">
    <cfRule type="expression" dxfId="7" priority="2" stopIfTrue="1">
      <formula>WEEKDAY($B5,2)&gt;5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C30144E-6DBD-4375-8CE3-BBAA79316365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38"/>
  <sheetViews>
    <sheetView showGridLines="0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43770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43770</v>
      </c>
      <c r="C5" s="27">
        <f>B5</f>
        <v>43770</v>
      </c>
      <c r="D5" s="3"/>
      <c r="E5" s="40"/>
      <c r="F5" s="40"/>
      <c r="G5" s="40"/>
      <c r="H5" s="41" t="str">
        <f t="shared" ref="H5:H9" si="0">IF(F5,IF(E5,IF(E5&gt;F5,F5+"24:00"-E5,F5-E5)-G5,""),"")</f>
        <v/>
      </c>
    </row>
    <row r="6" spans="2:10" ht="18.5">
      <c r="B6" s="5">
        <f>B5+1</f>
        <v>43771</v>
      </c>
      <c r="C6" s="6">
        <f>B6</f>
        <v>43771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4" si="1">B6+1</f>
        <v>43772</v>
      </c>
      <c r="C7" s="6">
        <f t="shared" ref="C7:C34" si="2">B7</f>
        <v>43772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43773</v>
      </c>
      <c r="C8" s="6">
        <f t="shared" si="2"/>
        <v>43773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43774</v>
      </c>
      <c r="C9" s="6">
        <f t="shared" si="2"/>
        <v>43774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43775</v>
      </c>
      <c r="C10" s="6">
        <f t="shared" si="2"/>
        <v>43775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43776</v>
      </c>
      <c r="C11" s="6">
        <f t="shared" si="2"/>
        <v>43776</v>
      </c>
      <c r="D11" s="3"/>
      <c r="E11" s="42"/>
      <c r="F11" s="42"/>
      <c r="G11" s="42"/>
      <c r="H11" s="43" t="str">
        <f t="shared" ref="H11:H34" si="3">IF(F11,IF(E11,IF(E11&gt;F11,F11+"24:00"-E11,F11-E11)-G11,""),"")</f>
        <v/>
      </c>
    </row>
    <row r="12" spans="2:10" ht="18.5">
      <c r="B12" s="5">
        <f t="shared" si="1"/>
        <v>43777</v>
      </c>
      <c r="C12" s="6">
        <f t="shared" si="2"/>
        <v>43777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43778</v>
      </c>
      <c r="C13" s="6">
        <f t="shared" si="2"/>
        <v>43778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43779</v>
      </c>
      <c r="C14" s="6">
        <f t="shared" si="2"/>
        <v>43779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43780</v>
      </c>
      <c r="C15" s="6">
        <f t="shared" si="2"/>
        <v>43780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43781</v>
      </c>
      <c r="C16" s="6">
        <f t="shared" si="2"/>
        <v>43781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43782</v>
      </c>
      <c r="C17" s="6">
        <f t="shared" si="2"/>
        <v>43782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43783</v>
      </c>
      <c r="C18" s="6">
        <f t="shared" si="2"/>
        <v>43783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43784</v>
      </c>
      <c r="C19" s="6">
        <f t="shared" si="2"/>
        <v>43784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43785</v>
      </c>
      <c r="C20" s="6">
        <f t="shared" si="2"/>
        <v>43785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43786</v>
      </c>
      <c r="C21" s="6">
        <f t="shared" si="2"/>
        <v>43786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43787</v>
      </c>
      <c r="C22" s="6">
        <f t="shared" si="2"/>
        <v>43787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43788</v>
      </c>
      <c r="C23" s="6">
        <f t="shared" si="2"/>
        <v>43788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43789</v>
      </c>
      <c r="C24" s="6">
        <f t="shared" si="2"/>
        <v>43789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43790</v>
      </c>
      <c r="C25" s="6">
        <f t="shared" si="2"/>
        <v>43790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43791</v>
      </c>
      <c r="C26" s="6">
        <f t="shared" si="2"/>
        <v>43791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43792</v>
      </c>
      <c r="C27" s="6">
        <f t="shared" si="2"/>
        <v>43792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43793</v>
      </c>
      <c r="C28" s="6">
        <f t="shared" si="2"/>
        <v>43793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43794</v>
      </c>
      <c r="C29" s="6">
        <f t="shared" si="2"/>
        <v>43794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43795</v>
      </c>
      <c r="C30" s="6">
        <f t="shared" si="2"/>
        <v>43795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43796</v>
      </c>
      <c r="C31" s="6">
        <f t="shared" si="2"/>
        <v>43796</v>
      </c>
      <c r="D31" s="3"/>
      <c r="E31" s="42"/>
      <c r="F31" s="42"/>
      <c r="G31" s="42"/>
      <c r="H31" s="43" t="str">
        <f t="shared" si="3"/>
        <v/>
      </c>
    </row>
    <row r="32" spans="2:8" ht="18.5">
      <c r="B32" s="5">
        <f t="shared" si="1"/>
        <v>43797</v>
      </c>
      <c r="C32" s="6">
        <f t="shared" si="2"/>
        <v>43797</v>
      </c>
      <c r="D32" s="3"/>
      <c r="E32" s="42"/>
      <c r="F32" s="42"/>
      <c r="G32" s="42"/>
      <c r="H32" s="43" t="str">
        <f t="shared" si="3"/>
        <v/>
      </c>
    </row>
    <row r="33" spans="2:8" ht="18.5">
      <c r="B33" s="5">
        <f t="shared" si="1"/>
        <v>43798</v>
      </c>
      <c r="C33" s="6">
        <f t="shared" si="2"/>
        <v>43798</v>
      </c>
      <c r="D33" s="3"/>
      <c r="E33" s="42"/>
      <c r="F33" s="42"/>
      <c r="G33" s="42"/>
      <c r="H33" s="43" t="str">
        <f t="shared" si="3"/>
        <v/>
      </c>
    </row>
    <row r="34" spans="2:8" ht="19" thickBot="1">
      <c r="B34" s="23">
        <f t="shared" si="1"/>
        <v>43799</v>
      </c>
      <c r="C34" s="38">
        <f t="shared" si="2"/>
        <v>43799</v>
      </c>
      <c r="D34" s="39"/>
      <c r="E34" s="44"/>
      <c r="F34" s="44"/>
      <c r="G34" s="44"/>
      <c r="H34" s="45" t="str">
        <f t="shared" si="3"/>
        <v/>
      </c>
    </row>
    <row r="35" spans="2:8" ht="16.5" thickTop="1" thickBot="1">
      <c r="B35" s="1"/>
      <c r="E35" s="46"/>
      <c r="F35" s="46"/>
      <c r="G35" s="46"/>
      <c r="H35" s="46"/>
    </row>
    <row r="36" spans="2:8" ht="24" thickBot="1">
      <c r="B36" s="68" t="s">
        <v>40</v>
      </c>
      <c r="C36" s="69"/>
      <c r="D36" s="69"/>
      <c r="E36" s="69"/>
      <c r="F36" s="69"/>
      <c r="G36" s="70"/>
      <c r="H36" s="29">
        <f>SUM(H5:H34)</f>
        <v>0</v>
      </c>
    </row>
    <row r="37" spans="2:8">
      <c r="B37" s="1"/>
      <c r="H37" s="52"/>
    </row>
    <row r="38" spans="2:8">
      <c r="B38" s="1"/>
    </row>
  </sheetData>
  <sheetProtection selectLockedCells="1"/>
  <customSheetViews>
    <customSheetView guid="{4652D98A-10A8-4A41-BE02-6BC110D8BB01}" showGridLines="0">
      <pane xSplit="4" ySplit="4" topLeftCell="E17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6:G36"/>
  </mergeCells>
  <conditionalFormatting sqref="B5:H34">
    <cfRule type="expression" dxfId="5" priority="2" stopIfTrue="1">
      <formula>WEEKDAY($B5,2)&gt;5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5D29752-BDCB-4CEB-B2C9-0697361146B8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39"/>
  <sheetViews>
    <sheetView showGridLines="0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43800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43800</v>
      </c>
      <c r="C5" s="27">
        <f>B5</f>
        <v>43800</v>
      </c>
      <c r="D5" s="3"/>
      <c r="E5" s="40"/>
      <c r="F5" s="40"/>
      <c r="G5" s="40"/>
      <c r="H5" s="41" t="str">
        <f t="shared" ref="H5:H9" si="0">IF(F5,IF(E5,IF(E5&gt;F5,F5+"24:00"-E5,F5-E5)-G5,""),"")</f>
        <v/>
      </c>
    </row>
    <row r="6" spans="2:10" ht="18.5">
      <c r="B6" s="5">
        <f>B5+1</f>
        <v>43801</v>
      </c>
      <c r="C6" s="6">
        <f>B6</f>
        <v>43801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5" si="1">B6+1</f>
        <v>43802</v>
      </c>
      <c r="C7" s="6">
        <f t="shared" ref="C7:C35" si="2">B7</f>
        <v>43802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43803</v>
      </c>
      <c r="C8" s="6">
        <f t="shared" si="2"/>
        <v>43803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43804</v>
      </c>
      <c r="C9" s="6">
        <f t="shared" si="2"/>
        <v>43804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43805</v>
      </c>
      <c r="C10" s="6">
        <f t="shared" si="2"/>
        <v>43805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43806</v>
      </c>
      <c r="C11" s="6">
        <f t="shared" si="2"/>
        <v>43806</v>
      </c>
      <c r="D11" s="3"/>
      <c r="E11" s="42"/>
      <c r="F11" s="42"/>
      <c r="G11" s="42"/>
      <c r="H11" s="43" t="str">
        <f t="shared" ref="H11:H35" si="3">IF(F11,IF(E11,IF(E11&gt;F11,F11+"24:00"-E11,F11-E11)-G11,""),"")</f>
        <v/>
      </c>
    </row>
    <row r="12" spans="2:10" ht="18.5">
      <c r="B12" s="5">
        <f t="shared" si="1"/>
        <v>43807</v>
      </c>
      <c r="C12" s="6">
        <f t="shared" si="2"/>
        <v>43807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43808</v>
      </c>
      <c r="C13" s="6">
        <f t="shared" si="2"/>
        <v>43808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43809</v>
      </c>
      <c r="C14" s="6">
        <f t="shared" si="2"/>
        <v>43809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43810</v>
      </c>
      <c r="C15" s="6">
        <f t="shared" si="2"/>
        <v>43810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43811</v>
      </c>
      <c r="C16" s="6">
        <f t="shared" si="2"/>
        <v>43811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43812</v>
      </c>
      <c r="C17" s="6">
        <f t="shared" si="2"/>
        <v>43812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43813</v>
      </c>
      <c r="C18" s="6">
        <f t="shared" si="2"/>
        <v>43813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43814</v>
      </c>
      <c r="C19" s="6">
        <f t="shared" si="2"/>
        <v>43814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43815</v>
      </c>
      <c r="C20" s="6">
        <f t="shared" si="2"/>
        <v>43815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43816</v>
      </c>
      <c r="C21" s="6">
        <f t="shared" si="2"/>
        <v>43816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43817</v>
      </c>
      <c r="C22" s="6">
        <f t="shared" si="2"/>
        <v>43817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43818</v>
      </c>
      <c r="C23" s="6">
        <f t="shared" si="2"/>
        <v>43818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43819</v>
      </c>
      <c r="C24" s="6">
        <f t="shared" si="2"/>
        <v>43819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43820</v>
      </c>
      <c r="C25" s="6">
        <f t="shared" si="2"/>
        <v>43820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43821</v>
      </c>
      <c r="C26" s="6">
        <f t="shared" si="2"/>
        <v>43821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43822</v>
      </c>
      <c r="C27" s="6">
        <f t="shared" si="2"/>
        <v>43822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43823</v>
      </c>
      <c r="C28" s="6">
        <f t="shared" si="2"/>
        <v>43823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43824</v>
      </c>
      <c r="C29" s="6">
        <f t="shared" si="2"/>
        <v>43824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43825</v>
      </c>
      <c r="C30" s="6">
        <f t="shared" si="2"/>
        <v>43825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43826</v>
      </c>
      <c r="C31" s="6">
        <f t="shared" si="2"/>
        <v>43826</v>
      </c>
      <c r="D31" s="3"/>
      <c r="E31" s="42"/>
      <c r="F31" s="42"/>
      <c r="G31" s="42"/>
      <c r="H31" s="43" t="str">
        <f t="shared" si="3"/>
        <v/>
      </c>
    </row>
    <row r="32" spans="2:8" ht="18.5">
      <c r="B32" s="5">
        <f t="shared" si="1"/>
        <v>43827</v>
      </c>
      <c r="C32" s="6">
        <f t="shared" si="2"/>
        <v>43827</v>
      </c>
      <c r="D32" s="3"/>
      <c r="E32" s="42"/>
      <c r="F32" s="42"/>
      <c r="G32" s="42"/>
      <c r="H32" s="43" t="str">
        <f t="shared" si="3"/>
        <v/>
      </c>
    </row>
    <row r="33" spans="2:8" ht="18.5">
      <c r="B33" s="5">
        <f t="shared" si="1"/>
        <v>43828</v>
      </c>
      <c r="C33" s="6">
        <f t="shared" si="2"/>
        <v>43828</v>
      </c>
      <c r="D33" s="3"/>
      <c r="E33" s="42"/>
      <c r="F33" s="42"/>
      <c r="G33" s="42"/>
      <c r="H33" s="43" t="str">
        <f t="shared" si="3"/>
        <v/>
      </c>
    </row>
    <row r="34" spans="2:8" ht="18.5">
      <c r="B34" s="5">
        <f t="shared" si="1"/>
        <v>43829</v>
      </c>
      <c r="C34" s="6">
        <f t="shared" si="2"/>
        <v>43829</v>
      </c>
      <c r="D34" s="3"/>
      <c r="E34" s="42"/>
      <c r="F34" s="42"/>
      <c r="G34" s="42"/>
      <c r="H34" s="43" t="str">
        <f t="shared" si="3"/>
        <v/>
      </c>
    </row>
    <row r="35" spans="2:8" ht="19" thickBot="1">
      <c r="B35" s="23">
        <f t="shared" si="1"/>
        <v>43830</v>
      </c>
      <c r="C35" s="24">
        <f t="shared" si="2"/>
        <v>43830</v>
      </c>
      <c r="D35" s="25"/>
      <c r="E35" s="44"/>
      <c r="F35" s="44"/>
      <c r="G35" s="44"/>
      <c r="H35" s="45" t="str">
        <f t="shared" si="3"/>
        <v/>
      </c>
    </row>
    <row r="36" spans="2:8" ht="15.5" thickTop="1" thickBot="1">
      <c r="B36" s="1"/>
    </row>
    <row r="37" spans="2:8" ht="24" thickBot="1">
      <c r="B37" s="68" t="s">
        <v>40</v>
      </c>
      <c r="C37" s="69"/>
      <c r="D37" s="69"/>
      <c r="E37" s="69"/>
      <c r="F37" s="69"/>
      <c r="G37" s="70"/>
      <c r="H37" s="51">
        <f>SUM(H5:H35)</f>
        <v>0</v>
      </c>
    </row>
    <row r="38" spans="2:8">
      <c r="B38" s="1"/>
    </row>
    <row r="39" spans="2:8">
      <c r="B39" s="1"/>
    </row>
  </sheetData>
  <sheetProtection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7:G37"/>
  </mergeCells>
  <conditionalFormatting sqref="B5:H35">
    <cfRule type="expression" dxfId="3" priority="2" stopIfTrue="1">
      <formula>WEEKDAY($B5,2)&gt;5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71AB046-37D3-480D-ADC0-9B9DF1A9CB57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E49"/>
  <sheetViews>
    <sheetView workbookViewId="0">
      <selection activeCell="C2" sqref="C2"/>
    </sheetView>
  </sheetViews>
  <sheetFormatPr baseColWidth="10" defaultRowHeight="14.5"/>
  <cols>
    <col min="1" max="1" width="10.1796875" style="31" bestFit="1" customWidth="1"/>
    <col min="2" max="2" width="10.1796875" bestFit="1" customWidth="1"/>
    <col min="3" max="3" width="14.453125" style="32" customWidth="1"/>
    <col min="4" max="4" width="28.7265625" style="31" bestFit="1" customWidth="1"/>
  </cols>
  <sheetData>
    <row r="1" spans="1:5">
      <c r="A1" s="30" t="s">
        <v>5</v>
      </c>
      <c r="B1" s="9">
        <f>YEAR(Januar!B1)</f>
        <v>2019</v>
      </c>
      <c r="C1" s="30" t="s">
        <v>6</v>
      </c>
      <c r="D1" s="33"/>
    </row>
    <row r="2" spans="1:5">
      <c r="A2" s="10">
        <f>DATEVALUE("01.01."&amp;$B$1)</f>
        <v>43466</v>
      </c>
      <c r="B2" s="11">
        <f>IF(C2="x",A2,0)</f>
        <v>43466</v>
      </c>
      <c r="C2" s="12" t="s">
        <v>7</v>
      </c>
      <c r="D2" s="13" t="s">
        <v>8</v>
      </c>
    </row>
    <row r="3" spans="1:5">
      <c r="A3" s="10">
        <f>DATEVALUE("02.01."&amp;$B$1)</f>
        <v>43467</v>
      </c>
      <c r="B3" s="11">
        <f>IF(C3="x",A3,0)</f>
        <v>0</v>
      </c>
      <c r="C3" s="12"/>
      <c r="D3" s="13" t="s">
        <v>9</v>
      </c>
    </row>
    <row r="4" spans="1:5">
      <c r="A4" s="10">
        <f>DATEVALUE("06.01."&amp;$B$1)</f>
        <v>43471</v>
      </c>
      <c r="B4" s="11">
        <f t="shared" ref="B4:B49" si="0">IF(C4="x",A4,0)</f>
        <v>43471</v>
      </c>
      <c r="C4" s="12" t="s">
        <v>7</v>
      </c>
      <c r="D4" s="19" t="s">
        <v>10</v>
      </c>
    </row>
    <row r="5" spans="1:5">
      <c r="A5" s="10">
        <f>A8-48</f>
        <v>43528</v>
      </c>
      <c r="B5" s="11">
        <f t="shared" si="0"/>
        <v>0</v>
      </c>
      <c r="C5" s="12"/>
      <c r="D5" s="21" t="s">
        <v>11</v>
      </c>
      <c r="E5" s="22"/>
    </row>
    <row r="6" spans="1:5">
      <c r="A6" s="10">
        <f>A8-2</f>
        <v>43574</v>
      </c>
      <c r="B6" s="11">
        <f t="shared" si="0"/>
        <v>43574</v>
      </c>
      <c r="C6" s="12" t="s">
        <v>7</v>
      </c>
      <c r="D6" s="20" t="s">
        <v>12</v>
      </c>
    </row>
    <row r="7" spans="1:5">
      <c r="A7" s="10">
        <f>A8-1</f>
        <v>43575</v>
      </c>
      <c r="B7" s="11">
        <f t="shared" si="0"/>
        <v>0</v>
      </c>
      <c r="C7" s="12"/>
      <c r="D7" s="13" t="s">
        <v>13</v>
      </c>
    </row>
    <row r="8" spans="1:5">
      <c r="A8" s="14">
        <f>DOLLAR((DAY(MINUTE($B$1/38)/2+55) &amp; ".4." &amp; $B$1)/7,)*7-IF(YEAR(1)=1904,5,6)</f>
        <v>43576</v>
      </c>
      <c r="B8" s="11">
        <f t="shared" si="0"/>
        <v>43576</v>
      </c>
      <c r="C8" s="12" t="s">
        <v>7</v>
      </c>
      <c r="D8" s="13" t="s">
        <v>14</v>
      </c>
    </row>
    <row r="9" spans="1:5">
      <c r="A9" s="14">
        <f>A8+1</f>
        <v>43577</v>
      </c>
      <c r="B9" s="11">
        <f t="shared" si="0"/>
        <v>43577</v>
      </c>
      <c r="C9" s="12" t="s">
        <v>7</v>
      </c>
      <c r="D9" s="13" t="s">
        <v>15</v>
      </c>
    </row>
    <row r="10" spans="1:5">
      <c r="A10" s="10">
        <f>DATEVALUE("01.05."&amp;$B$1)</f>
        <v>43586</v>
      </c>
      <c r="B10" s="11">
        <f t="shared" si="0"/>
        <v>43586</v>
      </c>
      <c r="C10" s="12" t="s">
        <v>7</v>
      </c>
      <c r="D10" s="13" t="s">
        <v>16</v>
      </c>
    </row>
    <row r="11" spans="1:5">
      <c r="A11" s="10">
        <f>A8+39</f>
        <v>43615</v>
      </c>
      <c r="B11" s="11">
        <f t="shared" si="0"/>
        <v>43615</v>
      </c>
      <c r="C11" s="12" t="s">
        <v>7</v>
      </c>
      <c r="D11" s="13" t="s">
        <v>17</v>
      </c>
    </row>
    <row r="12" spans="1:5">
      <c r="A12" s="10">
        <f>DATE($B$1,5,1)+15-WEEKDAY(DATE($B$1,5,1))</f>
        <v>43597</v>
      </c>
      <c r="B12" s="11">
        <f t="shared" si="0"/>
        <v>0</v>
      </c>
      <c r="C12" s="12"/>
      <c r="D12" s="13" t="s">
        <v>18</v>
      </c>
    </row>
    <row r="13" spans="1:5">
      <c r="A13" s="10">
        <f>A8+48</f>
        <v>43624</v>
      </c>
      <c r="B13" s="11">
        <f t="shared" si="0"/>
        <v>0</v>
      </c>
      <c r="C13" s="12"/>
      <c r="D13" s="13" t="s">
        <v>19</v>
      </c>
    </row>
    <row r="14" spans="1:5">
      <c r="A14" s="10">
        <f>A8+49</f>
        <v>43625</v>
      </c>
      <c r="B14" s="11">
        <f t="shared" si="0"/>
        <v>43625</v>
      </c>
      <c r="C14" s="12" t="s">
        <v>7</v>
      </c>
      <c r="D14" s="13" t="s">
        <v>20</v>
      </c>
    </row>
    <row r="15" spans="1:5">
      <c r="A15" s="10">
        <f>A8+50</f>
        <v>43626</v>
      </c>
      <c r="B15" s="11">
        <f t="shared" si="0"/>
        <v>43626</v>
      </c>
      <c r="C15" s="12" t="s">
        <v>7</v>
      </c>
      <c r="D15" s="13" t="s">
        <v>21</v>
      </c>
    </row>
    <row r="16" spans="1:5">
      <c r="A16" s="10">
        <f>A8+60</f>
        <v>43636</v>
      </c>
      <c r="B16" s="11">
        <f t="shared" si="0"/>
        <v>0</v>
      </c>
      <c r="C16" s="12"/>
      <c r="D16" s="13" t="s">
        <v>22</v>
      </c>
    </row>
    <row r="17" spans="1:4">
      <c r="A17" s="10">
        <f>DATEVALUE("01.08."&amp;$B$1)</f>
        <v>43678</v>
      </c>
      <c r="B17" s="11">
        <f t="shared" si="0"/>
        <v>0</v>
      </c>
      <c r="C17" s="12"/>
      <c r="D17" s="13" t="s">
        <v>23</v>
      </c>
    </row>
    <row r="18" spans="1:4">
      <c r="A18" s="10">
        <f>DATEVALUE("03.10."&amp;$B$1)</f>
        <v>43741</v>
      </c>
      <c r="B18" s="11">
        <f t="shared" si="0"/>
        <v>43741</v>
      </c>
      <c r="C18" s="12" t="s">
        <v>7</v>
      </c>
      <c r="D18" s="13" t="s">
        <v>24</v>
      </c>
    </row>
    <row r="19" spans="1:4">
      <c r="A19" s="10">
        <f>DATE($B$1,10,1)+7-WEEKDAY(DATE($B$1,10,1),2)</f>
        <v>43744</v>
      </c>
      <c r="B19" s="11">
        <f t="shared" si="0"/>
        <v>0</v>
      </c>
      <c r="C19" s="12"/>
      <c r="D19" s="13" t="s">
        <v>25</v>
      </c>
    </row>
    <row r="20" spans="1:4">
      <c r="A20" s="10">
        <v>43399</v>
      </c>
      <c r="B20" s="11">
        <f t="shared" si="0"/>
        <v>0</v>
      </c>
      <c r="C20" s="12"/>
      <c r="D20" s="13" t="s">
        <v>26</v>
      </c>
    </row>
    <row r="21" spans="1:4">
      <c r="A21" s="10">
        <f>DATEVALUE("31.10."&amp;$B$1)</f>
        <v>43769</v>
      </c>
      <c r="B21" s="11">
        <f t="shared" si="0"/>
        <v>0</v>
      </c>
      <c r="C21" s="12"/>
      <c r="D21" s="13" t="s">
        <v>27</v>
      </c>
    </row>
    <row r="22" spans="1:4">
      <c r="A22" s="10">
        <f>DATEVALUE("01.11."&amp;$B$1)</f>
        <v>43770</v>
      </c>
      <c r="B22" s="11">
        <f t="shared" si="0"/>
        <v>0</v>
      </c>
      <c r="C22" s="12"/>
      <c r="D22" s="13" t="s">
        <v>28</v>
      </c>
    </row>
    <row r="23" spans="1:4">
      <c r="A23" s="10">
        <f>DATE($B$1,12,25)-WEEKDAY(DATE($B$1,12,25),2)-35</f>
        <v>43786</v>
      </c>
      <c r="B23" s="11">
        <f t="shared" si="0"/>
        <v>0</v>
      </c>
      <c r="C23" s="12"/>
      <c r="D23" s="13" t="s">
        <v>29</v>
      </c>
    </row>
    <row r="24" spans="1:4">
      <c r="A24" s="10">
        <f>DATE($B$1,12,25)-WEEKDAY(DATE($B$1,12,25),2)-32</f>
        <v>43789</v>
      </c>
      <c r="B24" s="11">
        <f t="shared" si="0"/>
        <v>0</v>
      </c>
      <c r="C24" s="12"/>
      <c r="D24" s="13" t="s">
        <v>30</v>
      </c>
    </row>
    <row r="25" spans="1:4">
      <c r="A25" s="10">
        <f>DATE($B$1,12,25)-WEEKDAY(DATE($B$1,12,25),2)-28</f>
        <v>43793</v>
      </c>
      <c r="B25" s="11">
        <f t="shared" si="0"/>
        <v>0</v>
      </c>
      <c r="C25" s="12"/>
      <c r="D25" s="13" t="s">
        <v>31</v>
      </c>
    </row>
    <row r="26" spans="1:4">
      <c r="A26" s="10">
        <f>DATE($B$1,12,25)-WEEKDAY(DATE($B$1,12,25),2)-21</f>
        <v>43800</v>
      </c>
      <c r="B26" s="11">
        <f t="shared" si="0"/>
        <v>0</v>
      </c>
      <c r="C26" s="12"/>
      <c r="D26" s="13" t="s">
        <v>32</v>
      </c>
    </row>
    <row r="27" spans="1:4">
      <c r="A27" s="10">
        <f>DATE($B$1,12,25)-WEEKDAY(DATE($B$1,12,25),2)-14</f>
        <v>43807</v>
      </c>
      <c r="B27" s="11">
        <f t="shared" si="0"/>
        <v>0</v>
      </c>
      <c r="C27" s="12"/>
      <c r="D27" s="13" t="s">
        <v>33</v>
      </c>
    </row>
    <row r="28" spans="1:4">
      <c r="A28" s="10">
        <f>DATE($B$1,12,25)-WEEKDAY(DATE($B$1,12,25),2)-7</f>
        <v>43814</v>
      </c>
      <c r="B28" s="11">
        <f t="shared" si="0"/>
        <v>0</v>
      </c>
      <c r="C28" s="12"/>
      <c r="D28" s="13" t="s">
        <v>34</v>
      </c>
    </row>
    <row r="29" spans="1:4">
      <c r="A29" s="10">
        <f>DATE($B$1,12,25)-WEEKDAY(DATE($B$1,12,25),2)</f>
        <v>43821</v>
      </c>
      <c r="B29" s="11">
        <f t="shared" si="0"/>
        <v>0</v>
      </c>
      <c r="C29" s="12"/>
      <c r="D29" s="13" t="s">
        <v>35</v>
      </c>
    </row>
    <row r="30" spans="1:4">
      <c r="A30" s="10">
        <f>DATEVALUE("24.12."&amp;$B$1)</f>
        <v>43823</v>
      </c>
      <c r="B30" s="11">
        <f t="shared" si="0"/>
        <v>0</v>
      </c>
      <c r="C30" s="12"/>
      <c r="D30" s="13" t="s">
        <v>36</v>
      </c>
    </row>
    <row r="31" spans="1:4">
      <c r="A31" s="10">
        <f>DATEVALUE("25.12."&amp;$B$1)</f>
        <v>43824</v>
      </c>
      <c r="B31" s="11">
        <f t="shared" si="0"/>
        <v>43824</v>
      </c>
      <c r="C31" s="12" t="s">
        <v>7</v>
      </c>
      <c r="D31" s="13" t="s">
        <v>37</v>
      </c>
    </row>
    <row r="32" spans="1:4">
      <c r="A32" s="10">
        <f>DATEVALUE("26.12."&amp;$B$1)</f>
        <v>43825</v>
      </c>
      <c r="B32" s="11">
        <f t="shared" si="0"/>
        <v>43825</v>
      </c>
      <c r="C32" s="12" t="s">
        <v>7</v>
      </c>
      <c r="D32" s="13" t="s">
        <v>38</v>
      </c>
    </row>
    <row r="33" spans="1:5">
      <c r="A33" s="10">
        <f>DATEVALUE("31.12."&amp;$B$1)</f>
        <v>43830</v>
      </c>
      <c r="B33" s="11">
        <f t="shared" si="0"/>
        <v>0</v>
      </c>
      <c r="C33" s="12"/>
      <c r="D33" s="13" t="s">
        <v>39</v>
      </c>
    </row>
    <row r="34" spans="1:5">
      <c r="A34" s="15"/>
      <c r="B34" s="11">
        <f t="shared" si="0"/>
        <v>0</v>
      </c>
      <c r="C34" s="12"/>
      <c r="D34" s="16"/>
    </row>
    <row r="35" spans="1:5">
      <c r="A35" s="15"/>
      <c r="B35" s="11">
        <f t="shared" si="0"/>
        <v>0</v>
      </c>
      <c r="C35" s="18"/>
      <c r="D35" s="16"/>
      <c r="E35" s="22"/>
    </row>
    <row r="36" spans="1:5">
      <c r="A36" s="15"/>
      <c r="B36" s="11">
        <f t="shared" si="0"/>
        <v>0</v>
      </c>
      <c r="C36" s="12"/>
      <c r="D36" s="16"/>
    </row>
    <row r="37" spans="1:5">
      <c r="A37" s="15"/>
      <c r="B37" s="11">
        <f t="shared" si="0"/>
        <v>0</v>
      </c>
      <c r="C37" s="12"/>
      <c r="D37" s="16"/>
    </row>
    <row r="38" spans="1:5">
      <c r="A38" s="15"/>
      <c r="B38" s="11">
        <f t="shared" si="0"/>
        <v>0</v>
      </c>
      <c r="C38" s="12"/>
      <c r="D38" s="16"/>
    </row>
    <row r="39" spans="1:5">
      <c r="A39" s="15"/>
      <c r="B39" s="11">
        <f t="shared" si="0"/>
        <v>0</v>
      </c>
      <c r="C39" s="12"/>
      <c r="D39" s="16"/>
    </row>
    <row r="40" spans="1:5">
      <c r="A40" s="15"/>
      <c r="B40" s="11">
        <f t="shared" si="0"/>
        <v>0</v>
      </c>
      <c r="C40" s="12"/>
      <c r="D40" s="16"/>
    </row>
    <row r="41" spans="1:5">
      <c r="A41" s="15"/>
      <c r="B41" s="11">
        <f t="shared" si="0"/>
        <v>0</v>
      </c>
      <c r="C41" s="12"/>
      <c r="D41" s="16"/>
    </row>
    <row r="42" spans="1:5">
      <c r="A42" s="16"/>
      <c r="B42" s="11">
        <f t="shared" si="0"/>
        <v>0</v>
      </c>
      <c r="C42" s="12"/>
      <c r="D42" s="16"/>
    </row>
    <row r="43" spans="1:5">
      <c r="A43" s="16"/>
      <c r="B43" s="11">
        <f t="shared" si="0"/>
        <v>0</v>
      </c>
      <c r="C43" s="12"/>
      <c r="D43" s="16"/>
    </row>
    <row r="44" spans="1:5">
      <c r="A44" s="16"/>
      <c r="B44" s="11">
        <f t="shared" si="0"/>
        <v>0</v>
      </c>
      <c r="C44" s="12"/>
      <c r="D44" s="16"/>
    </row>
    <row r="45" spans="1:5">
      <c r="A45" s="16"/>
      <c r="B45" s="11">
        <f t="shared" si="0"/>
        <v>0</v>
      </c>
      <c r="C45" s="12"/>
      <c r="D45" s="16"/>
    </row>
    <row r="46" spans="1:5">
      <c r="A46" s="16"/>
      <c r="B46" s="11">
        <f t="shared" si="0"/>
        <v>0</v>
      </c>
      <c r="C46" s="12"/>
      <c r="D46" s="16"/>
    </row>
    <row r="47" spans="1:5">
      <c r="A47" s="15"/>
      <c r="B47" s="11">
        <f t="shared" si="0"/>
        <v>0</v>
      </c>
      <c r="C47" s="12"/>
      <c r="D47" s="16"/>
    </row>
    <row r="48" spans="1:5">
      <c r="A48" s="16"/>
      <c r="B48" s="11">
        <f t="shared" si="0"/>
        <v>0</v>
      </c>
      <c r="C48" s="12"/>
      <c r="D48" s="16"/>
    </row>
    <row r="49" spans="1:4">
      <c r="A49" s="16"/>
      <c r="B49" s="11">
        <f t="shared" si="0"/>
        <v>0</v>
      </c>
      <c r="C49" s="12"/>
      <c r="D49" s="16"/>
    </row>
  </sheetData>
  <sheetProtection selectLockedCells="1"/>
  <customSheetViews>
    <customSheetView guid="{4652D98A-10A8-4A41-BE02-6BC110D8BB01}">
      <selection activeCell="L16" sqref="L16"/>
      <pageMargins left="0.7" right="0.7" top="0.78740157499999996" bottom="0.78740157499999996" header="0.3" footer="0.3"/>
    </customSheetView>
  </customSheetViews>
  <conditionalFormatting sqref="B2 B4:B49">
    <cfRule type="expression" dxfId="1" priority="1" stopIfTrue="1">
      <formula>AND(WEEKDAY($B2,2)&gt;5,B2&gt;0)</formula>
    </cfRule>
  </conditionalFormatting>
  <conditionalFormatting sqref="B3">
    <cfRule type="expression" dxfId="0" priority="2" stopIfTrue="1">
      <formula>AND(WEEKDAY($B3,2)&gt;5,B3&gt;0)</formula>
    </cfRule>
  </conditionalFormatting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A1:B13"/>
  <sheetViews>
    <sheetView workbookViewId="0">
      <selection activeCell="B2" sqref="B2"/>
    </sheetView>
  </sheetViews>
  <sheetFormatPr baseColWidth="10" defaultRowHeight="14.5"/>
  <cols>
    <col min="1" max="1" width="22.81640625" style="53" customWidth="1"/>
    <col min="2" max="2" width="18" customWidth="1"/>
  </cols>
  <sheetData>
    <row r="1" spans="1:2" s="54" customFormat="1" ht="23.5">
      <c r="A1" s="55" t="s">
        <v>41</v>
      </c>
      <c r="B1" s="57" t="s">
        <v>4</v>
      </c>
    </row>
    <row r="2" spans="1:2" ht="23.5">
      <c r="A2" s="56">
        <f>Januar!B1</f>
        <v>43466</v>
      </c>
      <c r="B2" s="58">
        <f>Januar!H37</f>
        <v>0</v>
      </c>
    </row>
    <row r="3" spans="1:2" ht="23.5">
      <c r="A3" s="59">
        <f>EDATE(A2,1)</f>
        <v>43497</v>
      </c>
      <c r="B3" s="60">
        <f>Februar!H34</f>
        <v>0</v>
      </c>
    </row>
    <row r="4" spans="1:2" ht="23.5">
      <c r="A4" s="56">
        <f>EDATE(A3,1)</f>
        <v>43525</v>
      </c>
      <c r="B4" s="58">
        <f>März!H37</f>
        <v>0</v>
      </c>
    </row>
    <row r="5" spans="1:2" ht="23.5">
      <c r="A5" s="59">
        <f t="shared" ref="A5:A13" si="0">EDATE(A4,1)</f>
        <v>43556</v>
      </c>
      <c r="B5" s="60">
        <f>April!H36</f>
        <v>0</v>
      </c>
    </row>
    <row r="6" spans="1:2" ht="23.5">
      <c r="A6" s="56">
        <f t="shared" si="0"/>
        <v>43586</v>
      </c>
      <c r="B6" s="58">
        <f>Mai!H37</f>
        <v>0</v>
      </c>
    </row>
    <row r="7" spans="1:2" ht="23.5">
      <c r="A7" s="59">
        <f t="shared" si="0"/>
        <v>43617</v>
      </c>
      <c r="B7" s="60">
        <f>Juni!H36</f>
        <v>0</v>
      </c>
    </row>
    <row r="8" spans="1:2" ht="23.5">
      <c r="A8" s="56">
        <f t="shared" si="0"/>
        <v>43647</v>
      </c>
      <c r="B8" s="58">
        <f>Juli!H37</f>
        <v>0</v>
      </c>
    </row>
    <row r="9" spans="1:2" ht="23.5">
      <c r="A9" s="59">
        <f t="shared" si="0"/>
        <v>43678</v>
      </c>
      <c r="B9" s="60">
        <f>August!H37</f>
        <v>0</v>
      </c>
    </row>
    <row r="10" spans="1:2" ht="23.5">
      <c r="A10" s="56">
        <f t="shared" si="0"/>
        <v>43709</v>
      </c>
      <c r="B10" s="58">
        <f>September!H36</f>
        <v>0</v>
      </c>
    </row>
    <row r="11" spans="1:2" ht="23.5">
      <c r="A11" s="59">
        <f t="shared" si="0"/>
        <v>43739</v>
      </c>
      <c r="B11" s="60">
        <f>Oktober!H37</f>
        <v>0</v>
      </c>
    </row>
    <row r="12" spans="1:2" ht="23.5">
      <c r="A12" s="56">
        <f t="shared" si="0"/>
        <v>43770</v>
      </c>
      <c r="B12" s="58">
        <f>November!H36</f>
        <v>0</v>
      </c>
    </row>
    <row r="13" spans="1:2" ht="24" thickBot="1">
      <c r="A13" s="61">
        <f t="shared" si="0"/>
        <v>43800</v>
      </c>
      <c r="B13" s="62">
        <f>Dezember!H37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7"/>
  <sheetViews>
    <sheetView showGridLines="0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43497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43497</v>
      </c>
      <c r="C5" s="27">
        <f>B5</f>
        <v>43497</v>
      </c>
      <c r="D5" s="3"/>
      <c r="E5" s="40"/>
      <c r="F5" s="40"/>
      <c r="G5" s="40"/>
      <c r="H5" s="41" t="str">
        <f t="shared" ref="H5:H9" si="0">IF(F5,IF(E5,IF(E5&gt;F5,F5+"24:00"-E5,F5-E5)-G5,""),"")</f>
        <v/>
      </c>
    </row>
    <row r="6" spans="2:10" ht="18.5">
      <c r="B6" s="5">
        <f>B5+1</f>
        <v>43498</v>
      </c>
      <c r="C6" s="6">
        <f>B6</f>
        <v>43498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2" si="1">B6+1</f>
        <v>43499</v>
      </c>
      <c r="C7" s="6">
        <f t="shared" ref="C7:C32" si="2">B7</f>
        <v>43499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43500</v>
      </c>
      <c r="C8" s="6">
        <f t="shared" si="2"/>
        <v>43500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43501</v>
      </c>
      <c r="C9" s="6">
        <f t="shared" si="2"/>
        <v>43501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43502</v>
      </c>
      <c r="C10" s="6">
        <f t="shared" si="2"/>
        <v>43502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43503</v>
      </c>
      <c r="C11" s="6">
        <f t="shared" si="2"/>
        <v>43503</v>
      </c>
      <c r="D11" s="3"/>
      <c r="E11" s="42"/>
      <c r="F11" s="42"/>
      <c r="G11" s="42"/>
      <c r="H11" s="43" t="str">
        <f t="shared" ref="H11:H32" si="3">IF(F11,IF(E11,IF(E11&gt;F11,F11+"24:00"-E11,F11-E11)-G11,""),"")</f>
        <v/>
      </c>
    </row>
    <row r="12" spans="2:10" ht="18.5">
      <c r="B12" s="5">
        <f t="shared" si="1"/>
        <v>43504</v>
      </c>
      <c r="C12" s="6">
        <f t="shared" si="2"/>
        <v>43504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43505</v>
      </c>
      <c r="C13" s="6">
        <f t="shared" si="2"/>
        <v>43505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43506</v>
      </c>
      <c r="C14" s="6">
        <f t="shared" si="2"/>
        <v>43506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43507</v>
      </c>
      <c r="C15" s="6">
        <f t="shared" si="2"/>
        <v>43507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43508</v>
      </c>
      <c r="C16" s="6">
        <f t="shared" si="2"/>
        <v>43508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43509</v>
      </c>
      <c r="C17" s="6">
        <f t="shared" si="2"/>
        <v>43509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43510</v>
      </c>
      <c r="C18" s="6">
        <f t="shared" si="2"/>
        <v>43510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43511</v>
      </c>
      <c r="C19" s="6">
        <f t="shared" si="2"/>
        <v>43511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43512</v>
      </c>
      <c r="C20" s="6">
        <f t="shared" si="2"/>
        <v>43512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43513</v>
      </c>
      <c r="C21" s="6">
        <f t="shared" si="2"/>
        <v>43513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43514</v>
      </c>
      <c r="C22" s="6">
        <f t="shared" si="2"/>
        <v>43514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43515</v>
      </c>
      <c r="C23" s="6">
        <f t="shared" si="2"/>
        <v>43515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43516</v>
      </c>
      <c r="C24" s="6">
        <f t="shared" si="2"/>
        <v>43516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43517</v>
      </c>
      <c r="C25" s="6">
        <f t="shared" si="2"/>
        <v>43517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43518</v>
      </c>
      <c r="C26" s="6">
        <f t="shared" si="2"/>
        <v>43518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43519</v>
      </c>
      <c r="C27" s="6">
        <f t="shared" si="2"/>
        <v>43519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43520</v>
      </c>
      <c r="C28" s="6">
        <f t="shared" si="2"/>
        <v>43520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43521</v>
      </c>
      <c r="C29" s="6">
        <f t="shared" si="2"/>
        <v>43521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43522</v>
      </c>
      <c r="C30" s="6">
        <f t="shared" si="2"/>
        <v>43522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43523</v>
      </c>
      <c r="C31" s="6">
        <f t="shared" si="2"/>
        <v>43523</v>
      </c>
      <c r="D31" s="3"/>
      <c r="E31" s="42"/>
      <c r="F31" s="42"/>
      <c r="G31" s="42"/>
      <c r="H31" s="43" t="str">
        <f t="shared" si="3"/>
        <v/>
      </c>
    </row>
    <row r="32" spans="2:8" ht="19" thickBot="1">
      <c r="B32" s="34">
        <f t="shared" si="1"/>
        <v>43524</v>
      </c>
      <c r="C32" s="36">
        <f t="shared" si="2"/>
        <v>43524</v>
      </c>
      <c r="D32" s="3"/>
      <c r="E32" s="44"/>
      <c r="F32" s="48"/>
      <c r="G32" s="44"/>
      <c r="H32" s="43" t="str">
        <f t="shared" si="3"/>
        <v/>
      </c>
    </row>
    <row r="33" spans="2:8" ht="16.5" thickTop="1" thickBot="1">
      <c r="B33" s="35"/>
      <c r="C33" s="37"/>
      <c r="E33" s="46"/>
      <c r="F33" s="49"/>
      <c r="G33" s="46"/>
      <c r="H33" s="49"/>
    </row>
    <row r="34" spans="2:8" ht="24" thickBot="1">
      <c r="B34" s="68" t="s">
        <v>40</v>
      </c>
      <c r="C34" s="69"/>
      <c r="D34" s="69"/>
      <c r="E34" s="71"/>
      <c r="F34" s="71"/>
      <c r="G34" s="72"/>
      <c r="H34" s="50">
        <f>SUM(H5:H32)</f>
        <v>0</v>
      </c>
    </row>
    <row r="35" spans="2:8" ht="15.5">
      <c r="B35" s="1"/>
      <c r="E35" s="46"/>
      <c r="F35" s="46"/>
      <c r="G35" s="46"/>
      <c r="H35" s="46"/>
    </row>
    <row r="36" spans="2:8">
      <c r="B36" s="1"/>
    </row>
    <row r="37" spans="2:8">
      <c r="H37" s="52"/>
    </row>
  </sheetData>
  <sheetProtection selectLockedCells="1"/>
  <customSheetViews>
    <customSheetView guid="{4652D98A-10A8-4A41-BE02-6BC110D8BB01}" showGridLines="0">
      <pane xSplit="4" ySplit="4" topLeftCell="E8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4:G34"/>
  </mergeCells>
  <conditionalFormatting sqref="B5:H32">
    <cfRule type="expression" dxfId="23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089A26D-7D0F-4C47-BE27-F4685B7B6CC6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9"/>
  <sheetViews>
    <sheetView showGridLines="0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43525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43525</v>
      </c>
      <c r="C5" s="27">
        <f>B5</f>
        <v>43525</v>
      </c>
      <c r="D5" s="3"/>
      <c r="E5" s="40"/>
      <c r="F5" s="40"/>
      <c r="G5" s="40"/>
      <c r="H5" s="41" t="str">
        <f t="shared" ref="H5:H9" si="0">IF(F5,IF(E5,IF(E5&gt;F5,F5+"24:00"-E5,F5-E5)-G5,""),"")</f>
        <v/>
      </c>
    </row>
    <row r="6" spans="2:10" ht="18.5">
      <c r="B6" s="5">
        <f>B5+1</f>
        <v>43526</v>
      </c>
      <c r="C6" s="6">
        <f>B6</f>
        <v>43526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5" si="1">B6+1</f>
        <v>43527</v>
      </c>
      <c r="C7" s="6">
        <f t="shared" ref="C7:C35" si="2">B7</f>
        <v>43527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43528</v>
      </c>
      <c r="C8" s="6">
        <f t="shared" si="2"/>
        <v>43528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43529</v>
      </c>
      <c r="C9" s="6">
        <f t="shared" si="2"/>
        <v>43529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43530</v>
      </c>
      <c r="C10" s="6">
        <f t="shared" si="2"/>
        <v>43530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43531</v>
      </c>
      <c r="C11" s="6">
        <f t="shared" si="2"/>
        <v>43531</v>
      </c>
      <c r="D11" s="3"/>
      <c r="E11" s="42"/>
      <c r="F11" s="42"/>
      <c r="G11" s="42"/>
      <c r="H11" s="43" t="str">
        <f t="shared" ref="H11:H35" si="3">IF(F11,IF(E11,IF(E11&gt;F11,F11+"24:00"-E11,F11-E11)-G11,""),"")</f>
        <v/>
      </c>
    </row>
    <row r="12" spans="2:10" ht="18.5">
      <c r="B12" s="5">
        <f t="shared" si="1"/>
        <v>43532</v>
      </c>
      <c r="C12" s="6">
        <f t="shared" si="2"/>
        <v>43532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43533</v>
      </c>
      <c r="C13" s="6">
        <f t="shared" si="2"/>
        <v>43533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43534</v>
      </c>
      <c r="C14" s="6">
        <f t="shared" si="2"/>
        <v>43534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43535</v>
      </c>
      <c r="C15" s="6">
        <f t="shared" si="2"/>
        <v>43535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43536</v>
      </c>
      <c r="C16" s="6">
        <f t="shared" si="2"/>
        <v>43536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43537</v>
      </c>
      <c r="C17" s="6">
        <f t="shared" si="2"/>
        <v>43537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43538</v>
      </c>
      <c r="C18" s="6">
        <f t="shared" si="2"/>
        <v>43538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43539</v>
      </c>
      <c r="C19" s="6">
        <f t="shared" si="2"/>
        <v>43539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43540</v>
      </c>
      <c r="C20" s="6">
        <f t="shared" si="2"/>
        <v>43540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43541</v>
      </c>
      <c r="C21" s="6">
        <f t="shared" si="2"/>
        <v>43541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43542</v>
      </c>
      <c r="C22" s="6">
        <f t="shared" si="2"/>
        <v>43542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43543</v>
      </c>
      <c r="C23" s="6">
        <f t="shared" si="2"/>
        <v>43543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43544</v>
      </c>
      <c r="C24" s="6">
        <f t="shared" si="2"/>
        <v>43544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43545</v>
      </c>
      <c r="C25" s="6">
        <f t="shared" si="2"/>
        <v>43545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43546</v>
      </c>
      <c r="C26" s="6">
        <f t="shared" si="2"/>
        <v>43546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43547</v>
      </c>
      <c r="C27" s="6">
        <f t="shared" si="2"/>
        <v>43547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43548</v>
      </c>
      <c r="C28" s="6">
        <f t="shared" si="2"/>
        <v>43548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43549</v>
      </c>
      <c r="C29" s="6">
        <f t="shared" si="2"/>
        <v>43549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43550</v>
      </c>
      <c r="C30" s="6">
        <f t="shared" si="2"/>
        <v>43550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43551</v>
      </c>
      <c r="C31" s="6">
        <f t="shared" si="2"/>
        <v>43551</v>
      </c>
      <c r="D31" s="3"/>
      <c r="E31" s="42"/>
      <c r="F31" s="42"/>
      <c r="G31" s="42"/>
      <c r="H31" s="43" t="str">
        <f t="shared" si="3"/>
        <v/>
      </c>
    </row>
    <row r="32" spans="2:8" ht="18.5">
      <c r="B32" s="5">
        <f t="shared" si="1"/>
        <v>43552</v>
      </c>
      <c r="C32" s="6">
        <f t="shared" si="2"/>
        <v>43552</v>
      </c>
      <c r="D32" s="3"/>
      <c r="E32" s="42"/>
      <c r="F32" s="42"/>
      <c r="G32" s="42"/>
      <c r="H32" s="43" t="str">
        <f t="shared" si="3"/>
        <v/>
      </c>
    </row>
    <row r="33" spans="2:8" ht="18.5">
      <c r="B33" s="5">
        <f t="shared" si="1"/>
        <v>43553</v>
      </c>
      <c r="C33" s="6">
        <f t="shared" si="2"/>
        <v>43553</v>
      </c>
      <c r="D33" s="3"/>
      <c r="E33" s="42"/>
      <c r="F33" s="42"/>
      <c r="G33" s="42"/>
      <c r="H33" s="43" t="str">
        <f t="shared" si="3"/>
        <v/>
      </c>
    </row>
    <row r="34" spans="2:8" ht="18.5">
      <c r="B34" s="5">
        <f t="shared" si="1"/>
        <v>43554</v>
      </c>
      <c r="C34" s="6">
        <f t="shared" si="2"/>
        <v>43554</v>
      </c>
      <c r="D34" s="3"/>
      <c r="E34" s="42"/>
      <c r="F34" s="42"/>
      <c r="G34" s="42"/>
      <c r="H34" s="43" t="str">
        <f t="shared" si="3"/>
        <v/>
      </c>
    </row>
    <row r="35" spans="2:8" ht="19" thickBot="1">
      <c r="B35" s="23">
        <f t="shared" si="1"/>
        <v>43555</v>
      </c>
      <c r="C35" s="24">
        <f t="shared" si="2"/>
        <v>43555</v>
      </c>
      <c r="D35" s="25"/>
      <c r="E35" s="44"/>
      <c r="F35" s="44"/>
      <c r="G35" s="44"/>
      <c r="H35" s="45" t="str">
        <f t="shared" si="3"/>
        <v/>
      </c>
    </row>
    <row r="36" spans="2:8" ht="15.5" thickTop="1" thickBot="1">
      <c r="B36" s="1"/>
    </row>
    <row r="37" spans="2:8" ht="24" thickBot="1">
      <c r="B37" s="68" t="s">
        <v>40</v>
      </c>
      <c r="C37" s="69"/>
      <c r="D37" s="69"/>
      <c r="E37" s="69"/>
      <c r="F37" s="69"/>
      <c r="G37" s="70"/>
      <c r="H37" s="51">
        <f>SUM(H5:H35)</f>
        <v>0</v>
      </c>
    </row>
    <row r="38" spans="2:8">
      <c r="B38" s="1"/>
    </row>
    <row r="39" spans="2:8">
      <c r="B39" s="1"/>
    </row>
  </sheetData>
  <sheetProtection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7:G37"/>
  </mergeCells>
  <conditionalFormatting sqref="B5:H35">
    <cfRule type="expression" dxfId="21" priority="2" stopIfTrue="1">
      <formula>WEEKDAY($B5,2)&gt;5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F27C484-25BC-46D1-949B-07F87D68C370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8"/>
  <sheetViews>
    <sheetView showGridLines="0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43556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28"/>
      <c r="E4" s="17" t="s">
        <v>1</v>
      </c>
      <c r="F4" s="17" t="s">
        <v>2</v>
      </c>
      <c r="G4" s="17" t="s">
        <v>3</v>
      </c>
      <c r="H4" s="17" t="s">
        <v>4</v>
      </c>
    </row>
    <row r="5" spans="2:10" ht="19" thickTop="1">
      <c r="B5" s="26">
        <f>B1</f>
        <v>43556</v>
      </c>
      <c r="C5" s="27">
        <f>B5</f>
        <v>43556</v>
      </c>
      <c r="D5" s="3"/>
      <c r="E5" s="47"/>
      <c r="F5" s="47"/>
      <c r="G5" s="47"/>
      <c r="H5" s="41" t="str">
        <f t="shared" ref="H5:H9" si="0">IF(F5,IF(E5,IF(E5&gt;F5,F5+"24:00"-E5,F5-E5)-G5,""),"")</f>
        <v/>
      </c>
    </row>
    <row r="6" spans="2:10" ht="18.5">
      <c r="B6" s="5">
        <f>B5+1</f>
        <v>43557</v>
      </c>
      <c r="C6" s="6">
        <f>B6</f>
        <v>43557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4" si="1">B6+1</f>
        <v>43558</v>
      </c>
      <c r="C7" s="6">
        <f t="shared" ref="C7:C34" si="2">B7</f>
        <v>43558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43559</v>
      </c>
      <c r="C8" s="6">
        <f t="shared" si="2"/>
        <v>43559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43560</v>
      </c>
      <c r="C9" s="6">
        <f t="shared" si="2"/>
        <v>43560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43561</v>
      </c>
      <c r="C10" s="6">
        <f t="shared" si="2"/>
        <v>43561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43562</v>
      </c>
      <c r="C11" s="6">
        <f t="shared" si="2"/>
        <v>43562</v>
      </c>
      <c r="D11" s="3"/>
      <c r="E11" s="42"/>
      <c r="F11" s="42"/>
      <c r="G11" s="42"/>
      <c r="H11" s="43" t="str">
        <f t="shared" ref="H11:H34" si="3">IF(F11,IF(E11,IF(E11&gt;F11,F11+"24:00"-E11,F11-E11)-G11,""),"")</f>
        <v/>
      </c>
    </row>
    <row r="12" spans="2:10" ht="18.5">
      <c r="B12" s="5">
        <f t="shared" si="1"/>
        <v>43563</v>
      </c>
      <c r="C12" s="6">
        <f t="shared" si="2"/>
        <v>43563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43564</v>
      </c>
      <c r="C13" s="6">
        <f t="shared" si="2"/>
        <v>43564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43565</v>
      </c>
      <c r="C14" s="6">
        <f t="shared" si="2"/>
        <v>43565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43566</v>
      </c>
      <c r="C15" s="6">
        <f t="shared" si="2"/>
        <v>43566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43567</v>
      </c>
      <c r="C16" s="6">
        <f t="shared" si="2"/>
        <v>43567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43568</v>
      </c>
      <c r="C17" s="6">
        <f t="shared" si="2"/>
        <v>43568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43569</v>
      </c>
      <c r="C18" s="6">
        <f t="shared" si="2"/>
        <v>43569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43570</v>
      </c>
      <c r="C19" s="6">
        <f t="shared" si="2"/>
        <v>43570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43571</v>
      </c>
      <c r="C20" s="6">
        <f t="shared" si="2"/>
        <v>43571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43572</v>
      </c>
      <c r="C21" s="6">
        <f t="shared" si="2"/>
        <v>43572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43573</v>
      </c>
      <c r="C22" s="6">
        <f t="shared" si="2"/>
        <v>43573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43574</v>
      </c>
      <c r="C23" s="6">
        <f t="shared" si="2"/>
        <v>43574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43575</v>
      </c>
      <c r="C24" s="6">
        <f t="shared" si="2"/>
        <v>43575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43576</v>
      </c>
      <c r="C25" s="6">
        <f t="shared" si="2"/>
        <v>43576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43577</v>
      </c>
      <c r="C26" s="6">
        <f t="shared" si="2"/>
        <v>43577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43578</v>
      </c>
      <c r="C27" s="6">
        <f t="shared" si="2"/>
        <v>43578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43579</v>
      </c>
      <c r="C28" s="6">
        <f t="shared" si="2"/>
        <v>43579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43580</v>
      </c>
      <c r="C29" s="6">
        <f t="shared" si="2"/>
        <v>43580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43581</v>
      </c>
      <c r="C30" s="6">
        <f t="shared" si="2"/>
        <v>43581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43582</v>
      </c>
      <c r="C31" s="6">
        <f t="shared" si="2"/>
        <v>43582</v>
      </c>
      <c r="D31" s="3"/>
      <c r="E31" s="42"/>
      <c r="F31" s="42"/>
      <c r="G31" s="42"/>
      <c r="H31" s="43" t="str">
        <f t="shared" si="3"/>
        <v/>
      </c>
    </row>
    <row r="32" spans="2:8" ht="18.5">
      <c r="B32" s="5">
        <f t="shared" si="1"/>
        <v>43583</v>
      </c>
      <c r="C32" s="6">
        <f t="shared" si="2"/>
        <v>43583</v>
      </c>
      <c r="D32" s="3"/>
      <c r="E32" s="42"/>
      <c r="F32" s="42"/>
      <c r="G32" s="42"/>
      <c r="H32" s="43" t="str">
        <f t="shared" si="3"/>
        <v/>
      </c>
    </row>
    <row r="33" spans="2:8" ht="18.5">
      <c r="B33" s="5">
        <f t="shared" si="1"/>
        <v>43584</v>
      </c>
      <c r="C33" s="6">
        <f t="shared" si="2"/>
        <v>43584</v>
      </c>
      <c r="D33" s="3"/>
      <c r="E33" s="42"/>
      <c r="F33" s="42"/>
      <c r="G33" s="42"/>
      <c r="H33" s="43" t="str">
        <f t="shared" si="3"/>
        <v/>
      </c>
    </row>
    <row r="34" spans="2:8" ht="19" thickBot="1">
      <c r="B34" s="23">
        <f t="shared" si="1"/>
        <v>43585</v>
      </c>
      <c r="C34" s="38">
        <f t="shared" si="2"/>
        <v>43585</v>
      </c>
      <c r="D34" s="39"/>
      <c r="E34" s="44"/>
      <c r="F34" s="44"/>
      <c r="G34" s="44"/>
      <c r="H34" s="45" t="str">
        <f t="shared" si="3"/>
        <v/>
      </c>
    </row>
    <row r="35" spans="2:8" ht="16.5" thickTop="1" thickBot="1">
      <c r="B35" s="1"/>
      <c r="E35" s="46"/>
      <c r="F35" s="46"/>
      <c r="G35" s="46"/>
      <c r="H35" s="46"/>
    </row>
    <row r="36" spans="2:8" ht="24" thickBot="1">
      <c r="B36" s="68" t="s">
        <v>40</v>
      </c>
      <c r="C36" s="69"/>
      <c r="D36" s="69"/>
      <c r="E36" s="69"/>
      <c r="F36" s="69"/>
      <c r="G36" s="70"/>
      <c r="H36" s="29">
        <f>SUM(H5:H34)</f>
        <v>0</v>
      </c>
    </row>
    <row r="37" spans="2:8">
      <c r="B37" s="1"/>
      <c r="H37" s="52"/>
    </row>
    <row r="38" spans="2:8">
      <c r="B38" s="1"/>
    </row>
  </sheetData>
  <sheetProtection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6:G36"/>
  </mergeCells>
  <conditionalFormatting sqref="B5:H34">
    <cfRule type="expression" dxfId="19" priority="2" stopIfTrue="1">
      <formula>WEEKDAY($B5,2)&gt;5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8F9CB87-ED6C-4D73-A96C-B7B4CEC1C408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39"/>
  <sheetViews>
    <sheetView showGridLines="0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43586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43586</v>
      </c>
      <c r="C5" s="27">
        <f>B5</f>
        <v>43586</v>
      </c>
      <c r="D5" s="3"/>
      <c r="E5" s="40"/>
      <c r="F5" s="40"/>
      <c r="G5" s="40"/>
      <c r="H5" s="41" t="str">
        <f t="shared" ref="H5:H9" si="0">IF(F5,IF(E5,IF(E5&gt;F5,F5+"24:00"-E5,F5-E5)-G5,""),"")</f>
        <v/>
      </c>
    </row>
    <row r="6" spans="2:10" ht="18.5">
      <c r="B6" s="5">
        <f>B5+1</f>
        <v>43587</v>
      </c>
      <c r="C6" s="6">
        <f>B6</f>
        <v>43587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5" si="1">B6+1</f>
        <v>43588</v>
      </c>
      <c r="C7" s="6">
        <f t="shared" ref="C7:C35" si="2">B7</f>
        <v>43588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43589</v>
      </c>
      <c r="C8" s="6">
        <f t="shared" si="2"/>
        <v>43589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43590</v>
      </c>
      <c r="C9" s="6">
        <f t="shared" si="2"/>
        <v>43590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43591</v>
      </c>
      <c r="C10" s="6">
        <f t="shared" si="2"/>
        <v>43591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43592</v>
      </c>
      <c r="C11" s="6">
        <f t="shared" si="2"/>
        <v>43592</v>
      </c>
      <c r="D11" s="3"/>
      <c r="E11" s="42"/>
      <c r="F11" s="42"/>
      <c r="G11" s="42"/>
      <c r="H11" s="43" t="str">
        <f t="shared" ref="H11:H35" si="3">IF(F11,IF(E11,IF(E11&gt;F11,F11+"24:00"-E11,F11-E11)-G11,""),"")</f>
        <v/>
      </c>
    </row>
    <row r="12" spans="2:10" ht="18.5">
      <c r="B12" s="5">
        <f t="shared" si="1"/>
        <v>43593</v>
      </c>
      <c r="C12" s="6">
        <f t="shared" si="2"/>
        <v>43593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43594</v>
      </c>
      <c r="C13" s="6">
        <f t="shared" si="2"/>
        <v>43594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43595</v>
      </c>
      <c r="C14" s="6">
        <f t="shared" si="2"/>
        <v>43595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43596</v>
      </c>
      <c r="C15" s="6">
        <f t="shared" si="2"/>
        <v>43596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43597</v>
      </c>
      <c r="C16" s="6">
        <f t="shared" si="2"/>
        <v>43597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43598</v>
      </c>
      <c r="C17" s="6">
        <f t="shared" si="2"/>
        <v>43598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43599</v>
      </c>
      <c r="C18" s="6">
        <f t="shared" si="2"/>
        <v>43599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43600</v>
      </c>
      <c r="C19" s="6">
        <f t="shared" si="2"/>
        <v>43600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43601</v>
      </c>
      <c r="C20" s="6">
        <f t="shared" si="2"/>
        <v>43601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43602</v>
      </c>
      <c r="C21" s="6">
        <f t="shared" si="2"/>
        <v>43602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43603</v>
      </c>
      <c r="C22" s="6">
        <f t="shared" si="2"/>
        <v>43603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43604</v>
      </c>
      <c r="C23" s="6">
        <f t="shared" si="2"/>
        <v>43604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43605</v>
      </c>
      <c r="C24" s="6">
        <f t="shared" si="2"/>
        <v>43605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43606</v>
      </c>
      <c r="C25" s="6">
        <f t="shared" si="2"/>
        <v>43606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43607</v>
      </c>
      <c r="C26" s="6">
        <f t="shared" si="2"/>
        <v>43607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43608</v>
      </c>
      <c r="C27" s="6">
        <f t="shared" si="2"/>
        <v>43608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43609</v>
      </c>
      <c r="C28" s="6">
        <f t="shared" si="2"/>
        <v>43609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43610</v>
      </c>
      <c r="C29" s="6">
        <f t="shared" si="2"/>
        <v>43610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43611</v>
      </c>
      <c r="C30" s="6">
        <f t="shared" si="2"/>
        <v>43611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43612</v>
      </c>
      <c r="C31" s="6">
        <f t="shared" si="2"/>
        <v>43612</v>
      </c>
      <c r="D31" s="3"/>
      <c r="E31" s="42"/>
      <c r="F31" s="42"/>
      <c r="G31" s="42"/>
      <c r="H31" s="43" t="str">
        <f t="shared" si="3"/>
        <v/>
      </c>
    </row>
    <row r="32" spans="2:8" ht="18.5">
      <c r="B32" s="5">
        <f t="shared" si="1"/>
        <v>43613</v>
      </c>
      <c r="C32" s="6">
        <f t="shared" si="2"/>
        <v>43613</v>
      </c>
      <c r="D32" s="3"/>
      <c r="E32" s="42"/>
      <c r="F32" s="42"/>
      <c r="G32" s="42"/>
      <c r="H32" s="43" t="str">
        <f t="shared" si="3"/>
        <v/>
      </c>
    </row>
    <row r="33" spans="2:8" ht="18.5">
      <c r="B33" s="5">
        <f t="shared" si="1"/>
        <v>43614</v>
      </c>
      <c r="C33" s="6">
        <f t="shared" si="2"/>
        <v>43614</v>
      </c>
      <c r="D33" s="3"/>
      <c r="E33" s="42"/>
      <c r="F33" s="42"/>
      <c r="G33" s="42"/>
      <c r="H33" s="43" t="str">
        <f t="shared" si="3"/>
        <v/>
      </c>
    </row>
    <row r="34" spans="2:8" ht="18.5">
      <c r="B34" s="5">
        <f t="shared" si="1"/>
        <v>43615</v>
      </c>
      <c r="C34" s="6">
        <f t="shared" si="2"/>
        <v>43615</v>
      </c>
      <c r="D34" s="3"/>
      <c r="E34" s="42"/>
      <c r="F34" s="42"/>
      <c r="G34" s="42"/>
      <c r="H34" s="43" t="str">
        <f t="shared" si="3"/>
        <v/>
      </c>
    </row>
    <row r="35" spans="2:8" ht="19" thickBot="1">
      <c r="B35" s="23">
        <f t="shared" si="1"/>
        <v>43616</v>
      </c>
      <c r="C35" s="24">
        <f t="shared" si="2"/>
        <v>43616</v>
      </c>
      <c r="D35" s="25"/>
      <c r="E35" s="44"/>
      <c r="F35" s="44"/>
      <c r="G35" s="44"/>
      <c r="H35" s="45" t="str">
        <f t="shared" si="3"/>
        <v/>
      </c>
    </row>
    <row r="36" spans="2:8" ht="15.5" thickTop="1" thickBot="1">
      <c r="B36" s="1"/>
    </row>
    <row r="37" spans="2:8" ht="24" thickBot="1">
      <c r="B37" s="68" t="s">
        <v>40</v>
      </c>
      <c r="C37" s="69"/>
      <c r="D37" s="69"/>
      <c r="E37" s="69"/>
      <c r="F37" s="69"/>
      <c r="G37" s="70"/>
      <c r="H37" s="51">
        <f>SUM(H5:H35)</f>
        <v>0</v>
      </c>
    </row>
    <row r="38" spans="2:8">
      <c r="B38" s="1"/>
    </row>
    <row r="39" spans="2:8">
      <c r="B39" s="1"/>
    </row>
  </sheetData>
  <sheetProtection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7:G37"/>
  </mergeCells>
  <conditionalFormatting sqref="B5:H35">
    <cfRule type="expression" dxfId="17" priority="2" stopIfTrue="1">
      <formula>WEEKDAY($B5,2)&gt;5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C157663-F6F5-4F68-8AFC-F54AD6DF084C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38"/>
  <sheetViews>
    <sheetView showGridLines="0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43617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43617</v>
      </c>
      <c r="C5" s="27">
        <f>B5</f>
        <v>43617</v>
      </c>
      <c r="D5" s="3"/>
      <c r="E5" s="40"/>
      <c r="F5" s="40"/>
      <c r="G5" s="40"/>
      <c r="H5" s="41" t="str">
        <f t="shared" ref="H5:H9" si="0">IF(F5,IF(E5,IF(E5&gt;F5,F5+"24:00"-E5,F5-E5)-G5,""),"")</f>
        <v/>
      </c>
    </row>
    <row r="6" spans="2:10" ht="18.5">
      <c r="B6" s="5">
        <f>B5+1</f>
        <v>43618</v>
      </c>
      <c r="C6" s="6">
        <f>B6</f>
        <v>43618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4" si="1">B6+1</f>
        <v>43619</v>
      </c>
      <c r="C7" s="6">
        <f t="shared" ref="C7:C34" si="2">B7</f>
        <v>43619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43620</v>
      </c>
      <c r="C8" s="6">
        <f t="shared" si="2"/>
        <v>43620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43621</v>
      </c>
      <c r="C9" s="6">
        <f t="shared" si="2"/>
        <v>43621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43622</v>
      </c>
      <c r="C10" s="6">
        <f t="shared" si="2"/>
        <v>43622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43623</v>
      </c>
      <c r="C11" s="6">
        <f t="shared" si="2"/>
        <v>43623</v>
      </c>
      <c r="D11" s="3"/>
      <c r="E11" s="42"/>
      <c r="F11" s="42"/>
      <c r="G11" s="42"/>
      <c r="H11" s="43" t="str">
        <f t="shared" ref="H11:H34" si="3">IF(F11,IF(E11,IF(E11&gt;F11,F11+"24:00"-E11,F11-E11)-G11,""),"")</f>
        <v/>
      </c>
    </row>
    <row r="12" spans="2:10" ht="18.5">
      <c r="B12" s="5">
        <f t="shared" si="1"/>
        <v>43624</v>
      </c>
      <c r="C12" s="6">
        <f t="shared" si="2"/>
        <v>43624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43625</v>
      </c>
      <c r="C13" s="6">
        <f t="shared" si="2"/>
        <v>43625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43626</v>
      </c>
      <c r="C14" s="6">
        <f t="shared" si="2"/>
        <v>43626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43627</v>
      </c>
      <c r="C15" s="6">
        <f t="shared" si="2"/>
        <v>43627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43628</v>
      </c>
      <c r="C16" s="6">
        <f t="shared" si="2"/>
        <v>43628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43629</v>
      </c>
      <c r="C17" s="6">
        <f t="shared" si="2"/>
        <v>43629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43630</v>
      </c>
      <c r="C18" s="6">
        <f t="shared" si="2"/>
        <v>43630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43631</v>
      </c>
      <c r="C19" s="6">
        <f t="shared" si="2"/>
        <v>43631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43632</v>
      </c>
      <c r="C20" s="6">
        <f t="shared" si="2"/>
        <v>43632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43633</v>
      </c>
      <c r="C21" s="6">
        <f t="shared" si="2"/>
        <v>43633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43634</v>
      </c>
      <c r="C22" s="6">
        <f t="shared" si="2"/>
        <v>43634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43635</v>
      </c>
      <c r="C23" s="6">
        <f t="shared" si="2"/>
        <v>43635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43636</v>
      </c>
      <c r="C24" s="6">
        <f t="shared" si="2"/>
        <v>43636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43637</v>
      </c>
      <c r="C25" s="6">
        <f t="shared" si="2"/>
        <v>43637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43638</v>
      </c>
      <c r="C26" s="6">
        <f t="shared" si="2"/>
        <v>43638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43639</v>
      </c>
      <c r="C27" s="6">
        <f t="shared" si="2"/>
        <v>43639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43640</v>
      </c>
      <c r="C28" s="6">
        <f t="shared" si="2"/>
        <v>43640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43641</v>
      </c>
      <c r="C29" s="6">
        <f t="shared" si="2"/>
        <v>43641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43642</v>
      </c>
      <c r="C30" s="6">
        <f t="shared" si="2"/>
        <v>43642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43643</v>
      </c>
      <c r="C31" s="6">
        <f t="shared" si="2"/>
        <v>43643</v>
      </c>
      <c r="D31" s="3"/>
      <c r="E31" s="42"/>
      <c r="F31" s="42"/>
      <c r="G31" s="42"/>
      <c r="H31" s="43" t="str">
        <f t="shared" si="3"/>
        <v/>
      </c>
    </row>
    <row r="32" spans="2:8" ht="18.5">
      <c r="B32" s="5">
        <f t="shared" si="1"/>
        <v>43644</v>
      </c>
      <c r="C32" s="6">
        <f t="shared" si="2"/>
        <v>43644</v>
      </c>
      <c r="D32" s="3"/>
      <c r="E32" s="42"/>
      <c r="F32" s="42"/>
      <c r="G32" s="42"/>
      <c r="H32" s="43" t="str">
        <f t="shared" si="3"/>
        <v/>
      </c>
    </row>
    <row r="33" spans="2:8" ht="18.5">
      <c r="B33" s="5">
        <f t="shared" si="1"/>
        <v>43645</v>
      </c>
      <c r="C33" s="6">
        <f t="shared" si="2"/>
        <v>43645</v>
      </c>
      <c r="D33" s="3"/>
      <c r="E33" s="42"/>
      <c r="F33" s="42"/>
      <c r="G33" s="42"/>
      <c r="H33" s="43" t="str">
        <f t="shared" si="3"/>
        <v/>
      </c>
    </row>
    <row r="34" spans="2:8" ht="19" thickBot="1">
      <c r="B34" s="23">
        <f t="shared" si="1"/>
        <v>43646</v>
      </c>
      <c r="C34" s="38">
        <f t="shared" si="2"/>
        <v>43646</v>
      </c>
      <c r="D34" s="39"/>
      <c r="E34" s="44"/>
      <c r="F34" s="44"/>
      <c r="G34" s="44"/>
      <c r="H34" s="45" t="str">
        <f t="shared" si="3"/>
        <v/>
      </c>
    </row>
    <row r="35" spans="2:8" ht="16.5" thickTop="1" thickBot="1">
      <c r="B35" s="1"/>
      <c r="E35" s="46"/>
      <c r="F35" s="46"/>
      <c r="G35" s="46"/>
      <c r="H35" s="46"/>
    </row>
    <row r="36" spans="2:8" ht="24" thickBot="1">
      <c r="B36" s="68" t="s">
        <v>40</v>
      </c>
      <c r="C36" s="69"/>
      <c r="D36" s="69"/>
      <c r="E36" s="69"/>
      <c r="F36" s="69"/>
      <c r="G36" s="70"/>
      <c r="H36" s="29">
        <f>SUM(H5:H34)</f>
        <v>0</v>
      </c>
    </row>
    <row r="37" spans="2:8">
      <c r="B37" s="1"/>
      <c r="H37" s="52"/>
    </row>
    <row r="38" spans="2:8">
      <c r="B38" s="1"/>
    </row>
  </sheetData>
  <sheetProtection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6:G36"/>
  </mergeCells>
  <conditionalFormatting sqref="B5:H34">
    <cfRule type="expression" dxfId="15" priority="2" stopIfTrue="1">
      <formula>WEEKDAY($B5,2)&gt;5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37BE023-C5E0-4532-ACC3-43307053204A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39"/>
  <sheetViews>
    <sheetView showGridLines="0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43647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43647</v>
      </c>
      <c r="C5" s="27">
        <f>B5</f>
        <v>43647</v>
      </c>
      <c r="D5" s="3"/>
      <c r="E5" s="40"/>
      <c r="F5" s="40"/>
      <c r="G5" s="40"/>
      <c r="H5" s="41" t="str">
        <f t="shared" ref="H5:H9" si="0">IF(F5,IF(E5,IF(E5&gt;F5,F5+"24:00"-E5,F5-E5)-G5,""),"")</f>
        <v/>
      </c>
    </row>
    <row r="6" spans="2:10" ht="18.5">
      <c r="B6" s="5">
        <f>B5+1</f>
        <v>43648</v>
      </c>
      <c r="C6" s="6">
        <f>B6</f>
        <v>43648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5" si="1">B6+1</f>
        <v>43649</v>
      </c>
      <c r="C7" s="6">
        <f t="shared" ref="C7:C35" si="2">B7</f>
        <v>43649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43650</v>
      </c>
      <c r="C8" s="6">
        <f t="shared" si="2"/>
        <v>43650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43651</v>
      </c>
      <c r="C9" s="6">
        <f t="shared" si="2"/>
        <v>43651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43652</v>
      </c>
      <c r="C10" s="6">
        <f t="shared" si="2"/>
        <v>43652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43653</v>
      </c>
      <c r="C11" s="6">
        <f t="shared" si="2"/>
        <v>43653</v>
      </c>
      <c r="D11" s="3"/>
      <c r="E11" s="42"/>
      <c r="F11" s="42"/>
      <c r="G11" s="42"/>
      <c r="H11" s="43" t="str">
        <f t="shared" ref="H11:H35" si="3">IF(F11,IF(E11,IF(E11&gt;F11,F11+"24:00"-E11,F11-E11)-G11,""),"")</f>
        <v/>
      </c>
    </row>
    <row r="12" spans="2:10" ht="18.5">
      <c r="B12" s="5">
        <f t="shared" si="1"/>
        <v>43654</v>
      </c>
      <c r="C12" s="6">
        <f t="shared" si="2"/>
        <v>43654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43655</v>
      </c>
      <c r="C13" s="6">
        <f t="shared" si="2"/>
        <v>43655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43656</v>
      </c>
      <c r="C14" s="6">
        <f t="shared" si="2"/>
        <v>43656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43657</v>
      </c>
      <c r="C15" s="6">
        <f t="shared" si="2"/>
        <v>43657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43658</v>
      </c>
      <c r="C16" s="6">
        <f t="shared" si="2"/>
        <v>43658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43659</v>
      </c>
      <c r="C17" s="6">
        <f t="shared" si="2"/>
        <v>43659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43660</v>
      </c>
      <c r="C18" s="6">
        <f t="shared" si="2"/>
        <v>43660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43661</v>
      </c>
      <c r="C19" s="6">
        <f t="shared" si="2"/>
        <v>43661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43662</v>
      </c>
      <c r="C20" s="6">
        <f t="shared" si="2"/>
        <v>43662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43663</v>
      </c>
      <c r="C21" s="6">
        <f t="shared" si="2"/>
        <v>43663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43664</v>
      </c>
      <c r="C22" s="6">
        <f t="shared" si="2"/>
        <v>43664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43665</v>
      </c>
      <c r="C23" s="6">
        <f t="shared" si="2"/>
        <v>43665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43666</v>
      </c>
      <c r="C24" s="6">
        <f t="shared" si="2"/>
        <v>43666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43667</v>
      </c>
      <c r="C25" s="6">
        <f t="shared" si="2"/>
        <v>43667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43668</v>
      </c>
      <c r="C26" s="6">
        <f t="shared" si="2"/>
        <v>43668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43669</v>
      </c>
      <c r="C27" s="6">
        <f t="shared" si="2"/>
        <v>43669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43670</v>
      </c>
      <c r="C28" s="6">
        <f t="shared" si="2"/>
        <v>43670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43671</v>
      </c>
      <c r="C29" s="6">
        <f t="shared" si="2"/>
        <v>43671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43672</v>
      </c>
      <c r="C30" s="6">
        <f t="shared" si="2"/>
        <v>43672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43673</v>
      </c>
      <c r="C31" s="6">
        <f t="shared" si="2"/>
        <v>43673</v>
      </c>
      <c r="D31" s="3"/>
      <c r="E31" s="42"/>
      <c r="F31" s="42"/>
      <c r="G31" s="42"/>
      <c r="H31" s="43" t="str">
        <f t="shared" si="3"/>
        <v/>
      </c>
    </row>
    <row r="32" spans="2:8" ht="18.5">
      <c r="B32" s="5">
        <f t="shared" si="1"/>
        <v>43674</v>
      </c>
      <c r="C32" s="6">
        <f t="shared" si="2"/>
        <v>43674</v>
      </c>
      <c r="D32" s="3"/>
      <c r="E32" s="42"/>
      <c r="F32" s="42"/>
      <c r="G32" s="42"/>
      <c r="H32" s="43" t="str">
        <f t="shared" si="3"/>
        <v/>
      </c>
    </row>
    <row r="33" spans="2:8" ht="18.5">
      <c r="B33" s="5">
        <f t="shared" si="1"/>
        <v>43675</v>
      </c>
      <c r="C33" s="6">
        <f t="shared" si="2"/>
        <v>43675</v>
      </c>
      <c r="D33" s="3"/>
      <c r="E33" s="42"/>
      <c r="F33" s="42"/>
      <c r="G33" s="42"/>
      <c r="H33" s="43" t="str">
        <f t="shared" si="3"/>
        <v/>
      </c>
    </row>
    <row r="34" spans="2:8" ht="18.5">
      <c r="B34" s="5">
        <f t="shared" si="1"/>
        <v>43676</v>
      </c>
      <c r="C34" s="6">
        <f t="shared" si="2"/>
        <v>43676</v>
      </c>
      <c r="D34" s="3"/>
      <c r="E34" s="42"/>
      <c r="F34" s="42"/>
      <c r="G34" s="42"/>
      <c r="H34" s="43" t="str">
        <f t="shared" si="3"/>
        <v/>
      </c>
    </row>
    <row r="35" spans="2:8" ht="19" thickBot="1">
      <c r="B35" s="23">
        <f t="shared" si="1"/>
        <v>43677</v>
      </c>
      <c r="C35" s="24">
        <f t="shared" si="2"/>
        <v>43677</v>
      </c>
      <c r="D35" s="25"/>
      <c r="E35" s="44"/>
      <c r="F35" s="44"/>
      <c r="G35" s="44"/>
      <c r="H35" s="45" t="str">
        <f t="shared" si="3"/>
        <v/>
      </c>
    </row>
    <row r="36" spans="2:8" ht="15.5" thickTop="1" thickBot="1">
      <c r="B36" s="1"/>
    </row>
    <row r="37" spans="2:8" ht="24" thickBot="1">
      <c r="B37" s="68" t="s">
        <v>40</v>
      </c>
      <c r="C37" s="69"/>
      <c r="D37" s="69"/>
      <c r="E37" s="69"/>
      <c r="F37" s="69"/>
      <c r="G37" s="70"/>
      <c r="H37" s="51">
        <f>SUM(H5:H35)</f>
        <v>0</v>
      </c>
    </row>
    <row r="38" spans="2:8">
      <c r="B38" s="1"/>
    </row>
    <row r="39" spans="2:8">
      <c r="B39" s="1"/>
    </row>
  </sheetData>
  <sheetProtection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7:G37"/>
  </mergeCells>
  <conditionalFormatting sqref="B5:H35">
    <cfRule type="expression" dxfId="13" priority="2" stopIfTrue="1">
      <formula>WEEKDAY($B5,2)&gt;5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9E5DF82-C381-4C43-B34E-44019048A023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39"/>
  <sheetViews>
    <sheetView showGridLines="0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43678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43678</v>
      </c>
      <c r="C5" s="27">
        <f>B5</f>
        <v>43678</v>
      </c>
      <c r="D5" s="3"/>
      <c r="E5" s="40"/>
      <c r="F5" s="40"/>
      <c r="G5" s="40"/>
      <c r="H5" s="41" t="str">
        <f t="shared" ref="H5:H9" si="0">IF(F5,IF(E5,IF(E5&gt;F5,F5+"24:00"-E5,F5-E5)-G5,""),"")</f>
        <v/>
      </c>
    </row>
    <row r="6" spans="2:10" ht="18.5">
      <c r="B6" s="5">
        <f>B5+1</f>
        <v>43679</v>
      </c>
      <c r="C6" s="6">
        <f>B6</f>
        <v>43679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5" si="1">B6+1</f>
        <v>43680</v>
      </c>
      <c r="C7" s="6">
        <f t="shared" ref="C7:C35" si="2">B7</f>
        <v>43680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43681</v>
      </c>
      <c r="C8" s="6">
        <f t="shared" si="2"/>
        <v>43681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43682</v>
      </c>
      <c r="C9" s="6">
        <f t="shared" si="2"/>
        <v>43682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43683</v>
      </c>
      <c r="C10" s="6">
        <f t="shared" si="2"/>
        <v>43683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43684</v>
      </c>
      <c r="C11" s="6">
        <f t="shared" si="2"/>
        <v>43684</v>
      </c>
      <c r="D11" s="3"/>
      <c r="E11" s="42"/>
      <c r="F11" s="42"/>
      <c r="G11" s="42"/>
      <c r="H11" s="43" t="str">
        <f t="shared" ref="H11:H35" si="3">IF(F11,IF(E11,IF(E11&gt;F11,F11+"24:00"-E11,F11-E11)-G11,""),"")</f>
        <v/>
      </c>
    </row>
    <row r="12" spans="2:10" ht="18.5">
      <c r="B12" s="5">
        <f t="shared" si="1"/>
        <v>43685</v>
      </c>
      <c r="C12" s="6">
        <f t="shared" si="2"/>
        <v>43685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43686</v>
      </c>
      <c r="C13" s="6">
        <f t="shared" si="2"/>
        <v>43686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43687</v>
      </c>
      <c r="C14" s="6">
        <f t="shared" si="2"/>
        <v>43687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43688</v>
      </c>
      <c r="C15" s="6">
        <f t="shared" si="2"/>
        <v>43688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43689</v>
      </c>
      <c r="C16" s="6">
        <f t="shared" si="2"/>
        <v>43689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43690</v>
      </c>
      <c r="C17" s="6">
        <f t="shared" si="2"/>
        <v>43690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43691</v>
      </c>
      <c r="C18" s="6">
        <f t="shared" si="2"/>
        <v>43691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43692</v>
      </c>
      <c r="C19" s="6">
        <f t="shared" si="2"/>
        <v>43692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43693</v>
      </c>
      <c r="C20" s="6">
        <f t="shared" si="2"/>
        <v>43693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43694</v>
      </c>
      <c r="C21" s="6">
        <f t="shared" si="2"/>
        <v>43694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43695</v>
      </c>
      <c r="C22" s="6">
        <f t="shared" si="2"/>
        <v>43695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43696</v>
      </c>
      <c r="C23" s="6">
        <f t="shared" si="2"/>
        <v>43696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43697</v>
      </c>
      <c r="C24" s="6">
        <f t="shared" si="2"/>
        <v>43697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43698</v>
      </c>
      <c r="C25" s="6">
        <f t="shared" si="2"/>
        <v>43698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43699</v>
      </c>
      <c r="C26" s="6">
        <f t="shared" si="2"/>
        <v>43699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43700</v>
      </c>
      <c r="C27" s="6">
        <f t="shared" si="2"/>
        <v>43700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43701</v>
      </c>
      <c r="C28" s="6">
        <f t="shared" si="2"/>
        <v>43701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43702</v>
      </c>
      <c r="C29" s="6">
        <f t="shared" si="2"/>
        <v>43702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43703</v>
      </c>
      <c r="C30" s="6">
        <f t="shared" si="2"/>
        <v>43703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43704</v>
      </c>
      <c r="C31" s="6">
        <f t="shared" si="2"/>
        <v>43704</v>
      </c>
      <c r="D31" s="3"/>
      <c r="E31" s="42"/>
      <c r="F31" s="42"/>
      <c r="G31" s="42"/>
      <c r="H31" s="43" t="str">
        <f t="shared" si="3"/>
        <v/>
      </c>
    </row>
    <row r="32" spans="2:8" ht="18.5">
      <c r="B32" s="5">
        <f t="shared" si="1"/>
        <v>43705</v>
      </c>
      <c r="C32" s="6">
        <f t="shared" si="2"/>
        <v>43705</v>
      </c>
      <c r="D32" s="3"/>
      <c r="E32" s="42"/>
      <c r="F32" s="42"/>
      <c r="G32" s="42"/>
      <c r="H32" s="43" t="str">
        <f t="shared" si="3"/>
        <v/>
      </c>
    </row>
    <row r="33" spans="2:8" ht="18.5">
      <c r="B33" s="5">
        <f t="shared" si="1"/>
        <v>43706</v>
      </c>
      <c r="C33" s="6">
        <f t="shared" si="2"/>
        <v>43706</v>
      </c>
      <c r="D33" s="3"/>
      <c r="E33" s="42"/>
      <c r="F33" s="42"/>
      <c r="G33" s="42"/>
      <c r="H33" s="43" t="str">
        <f t="shared" si="3"/>
        <v/>
      </c>
    </row>
    <row r="34" spans="2:8" ht="18.5">
      <c r="B34" s="5">
        <f t="shared" si="1"/>
        <v>43707</v>
      </c>
      <c r="C34" s="6">
        <f t="shared" si="2"/>
        <v>43707</v>
      </c>
      <c r="D34" s="3"/>
      <c r="E34" s="42"/>
      <c r="F34" s="42"/>
      <c r="G34" s="42"/>
      <c r="H34" s="43" t="str">
        <f t="shared" si="3"/>
        <v/>
      </c>
    </row>
    <row r="35" spans="2:8" ht="19" thickBot="1">
      <c r="B35" s="23">
        <f t="shared" si="1"/>
        <v>43708</v>
      </c>
      <c r="C35" s="24">
        <f t="shared" si="2"/>
        <v>43708</v>
      </c>
      <c r="D35" s="25"/>
      <c r="E35" s="44"/>
      <c r="F35" s="44"/>
      <c r="G35" s="44"/>
      <c r="H35" s="45" t="str">
        <f t="shared" si="3"/>
        <v/>
      </c>
    </row>
    <row r="36" spans="2:8" ht="15.5" thickTop="1" thickBot="1">
      <c r="B36" s="1"/>
    </row>
    <row r="37" spans="2:8" ht="24" thickBot="1">
      <c r="B37" s="68" t="s">
        <v>40</v>
      </c>
      <c r="C37" s="69"/>
      <c r="D37" s="69"/>
      <c r="E37" s="69"/>
      <c r="F37" s="69"/>
      <c r="G37" s="70"/>
      <c r="H37" s="51">
        <f>SUM(H5:H35)</f>
        <v>0</v>
      </c>
    </row>
    <row r="38" spans="2:8">
      <c r="B38" s="1"/>
    </row>
    <row r="39" spans="2:8">
      <c r="B39" s="1"/>
    </row>
  </sheetData>
  <sheetProtection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7:G37"/>
  </mergeCells>
  <conditionalFormatting sqref="B5:H35">
    <cfRule type="expression" dxfId="11" priority="2" stopIfTrue="1">
      <formula>WEEKDAY($B5,2)&gt;5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810FAAC-5A07-4555-9FAC-722487E18E40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8"/>
  <sheetViews>
    <sheetView showGridLines="0" tabSelected="1" workbookViewId="0">
      <pane xSplit="4" ySplit="4" topLeftCell="E5" activePane="bottomRight" state="frozen"/>
      <selection activeCell="H37" sqref="H37"/>
      <selection pane="topRight" activeCell="H37" sqref="H37"/>
      <selection pane="bottomLeft" activeCell="H37" sqref="H37"/>
      <selection pane="bottomRight" activeCell="B2" sqref="B2"/>
    </sheetView>
  </sheetViews>
  <sheetFormatPr baseColWidth="10" defaultRowHeight="14.5"/>
  <cols>
    <col min="1" max="1" width="2.26953125" customWidth="1"/>
    <col min="2" max="3" width="6.7265625" customWidth="1"/>
    <col min="4" max="4" width="0.81640625" customWidth="1"/>
    <col min="5" max="8" width="15.7265625" customWidth="1"/>
    <col min="9" max="9" width="14.54296875" customWidth="1"/>
  </cols>
  <sheetData>
    <row r="1" spans="2:10" ht="28.5">
      <c r="B1" s="67">
        <v>43709</v>
      </c>
      <c r="C1" s="67"/>
      <c r="D1" s="67"/>
      <c r="E1" s="67"/>
      <c r="F1" s="67"/>
      <c r="G1" s="67"/>
      <c r="H1" s="67"/>
    </row>
    <row r="3" spans="2:10" ht="18.5">
      <c r="E3" s="65" t="s">
        <v>0</v>
      </c>
      <c r="F3" s="66"/>
      <c r="G3" s="7"/>
      <c r="H3" s="7"/>
    </row>
    <row r="4" spans="2:10" ht="19" thickBot="1">
      <c r="B4" s="28"/>
      <c r="C4" s="28"/>
      <c r="D4" s="4"/>
      <c r="E4" s="8" t="s">
        <v>1</v>
      </c>
      <c r="F4" s="8" t="s">
        <v>2</v>
      </c>
      <c r="G4" s="8" t="s">
        <v>3</v>
      </c>
      <c r="H4" s="17" t="s">
        <v>4</v>
      </c>
    </row>
    <row r="5" spans="2:10" ht="19" thickTop="1">
      <c r="B5" s="26">
        <f>B1</f>
        <v>43709</v>
      </c>
      <c r="C5" s="27">
        <f>B5</f>
        <v>43709</v>
      </c>
      <c r="D5" s="3"/>
      <c r="E5" s="40"/>
      <c r="F5" s="40"/>
      <c r="G5" s="40"/>
      <c r="H5" s="41" t="str">
        <f t="shared" ref="H5:H9" si="0">IF(F5,IF(E5,IF(E5&gt;F5,F5+"24:00"-E5,F5-E5)-G5,""),"")</f>
        <v/>
      </c>
    </row>
    <row r="6" spans="2:10" ht="18.5">
      <c r="B6" s="5">
        <f>B5+1</f>
        <v>43710</v>
      </c>
      <c r="C6" s="6">
        <f>B6</f>
        <v>43710</v>
      </c>
      <c r="D6" s="3"/>
      <c r="E6" s="42"/>
      <c r="F6" s="42"/>
      <c r="G6" s="42"/>
      <c r="H6" s="43" t="str">
        <f t="shared" si="0"/>
        <v/>
      </c>
    </row>
    <row r="7" spans="2:10" ht="18.5">
      <c r="B7" s="5">
        <f t="shared" ref="B7:B34" si="1">B6+1</f>
        <v>43711</v>
      </c>
      <c r="C7" s="6">
        <f t="shared" ref="C7:C34" si="2">B7</f>
        <v>43711</v>
      </c>
      <c r="D7" s="3"/>
      <c r="E7" s="42"/>
      <c r="F7" s="42"/>
      <c r="G7" s="42"/>
      <c r="H7" s="43" t="str">
        <f t="shared" si="0"/>
        <v/>
      </c>
    </row>
    <row r="8" spans="2:10" ht="18.5">
      <c r="B8" s="5">
        <f t="shared" si="1"/>
        <v>43712</v>
      </c>
      <c r="C8" s="6">
        <f t="shared" si="2"/>
        <v>43712</v>
      </c>
      <c r="D8" s="3"/>
      <c r="E8" s="42"/>
      <c r="F8" s="42"/>
      <c r="G8" s="42"/>
      <c r="H8" s="43" t="str">
        <f t="shared" si="0"/>
        <v/>
      </c>
    </row>
    <row r="9" spans="2:10" ht="18.5">
      <c r="B9" s="5">
        <f t="shared" si="1"/>
        <v>43713</v>
      </c>
      <c r="C9" s="6">
        <f t="shared" si="2"/>
        <v>43713</v>
      </c>
      <c r="D9" s="3"/>
      <c r="E9" s="42"/>
      <c r="F9" s="42"/>
      <c r="G9" s="42"/>
      <c r="H9" s="43" t="str">
        <f t="shared" si="0"/>
        <v/>
      </c>
      <c r="J9" s="2"/>
    </row>
    <row r="10" spans="2:10" ht="18.5">
      <c r="B10" s="5">
        <f t="shared" si="1"/>
        <v>43714</v>
      </c>
      <c r="C10" s="6">
        <f t="shared" si="2"/>
        <v>43714</v>
      </c>
      <c r="D10" s="3"/>
      <c r="E10" s="42"/>
      <c r="F10" s="42"/>
      <c r="G10" s="42"/>
      <c r="H10" s="43" t="str">
        <f>IF(F10,IF(E10,IF(E10&gt;F10,F10+"24:00"-E10,F10-E10)-G10,""),"")</f>
        <v/>
      </c>
    </row>
    <row r="11" spans="2:10" ht="18.5">
      <c r="B11" s="5">
        <f t="shared" si="1"/>
        <v>43715</v>
      </c>
      <c r="C11" s="6">
        <f t="shared" si="2"/>
        <v>43715</v>
      </c>
      <c r="D11" s="3"/>
      <c r="E11" s="42"/>
      <c r="F11" s="42"/>
      <c r="G11" s="42"/>
      <c r="H11" s="43" t="str">
        <f t="shared" ref="H11:H34" si="3">IF(F11,IF(E11,IF(E11&gt;F11,F11+"24:00"-E11,F11-E11)-G11,""),"")</f>
        <v/>
      </c>
    </row>
    <row r="12" spans="2:10" ht="18.5">
      <c r="B12" s="5">
        <f t="shared" si="1"/>
        <v>43716</v>
      </c>
      <c r="C12" s="6">
        <f t="shared" si="2"/>
        <v>43716</v>
      </c>
      <c r="D12" s="3"/>
      <c r="E12" s="42"/>
      <c r="F12" s="42"/>
      <c r="G12" s="42"/>
      <c r="H12" s="43" t="str">
        <f t="shared" si="3"/>
        <v/>
      </c>
    </row>
    <row r="13" spans="2:10" ht="18.5">
      <c r="B13" s="5">
        <f t="shared" si="1"/>
        <v>43717</v>
      </c>
      <c r="C13" s="6">
        <f t="shared" si="2"/>
        <v>43717</v>
      </c>
      <c r="D13" s="3"/>
      <c r="E13" s="42"/>
      <c r="F13" s="42"/>
      <c r="G13" s="42"/>
      <c r="H13" s="43" t="str">
        <f t="shared" si="3"/>
        <v/>
      </c>
    </row>
    <row r="14" spans="2:10" ht="18.5">
      <c r="B14" s="5">
        <f t="shared" si="1"/>
        <v>43718</v>
      </c>
      <c r="C14" s="6">
        <f t="shared" si="2"/>
        <v>43718</v>
      </c>
      <c r="D14" s="3"/>
      <c r="E14" s="42"/>
      <c r="F14" s="42"/>
      <c r="G14" s="42"/>
      <c r="H14" s="43" t="str">
        <f t="shared" si="3"/>
        <v/>
      </c>
    </row>
    <row r="15" spans="2:10" ht="18.5">
      <c r="B15" s="5">
        <f t="shared" si="1"/>
        <v>43719</v>
      </c>
      <c r="C15" s="6">
        <f t="shared" si="2"/>
        <v>43719</v>
      </c>
      <c r="D15" s="3"/>
      <c r="E15" s="42"/>
      <c r="F15" s="42"/>
      <c r="G15" s="42"/>
      <c r="H15" s="43" t="str">
        <f t="shared" si="3"/>
        <v/>
      </c>
    </row>
    <row r="16" spans="2:10" ht="18.5">
      <c r="B16" s="5">
        <f t="shared" si="1"/>
        <v>43720</v>
      </c>
      <c r="C16" s="6">
        <f t="shared" si="2"/>
        <v>43720</v>
      </c>
      <c r="D16" s="3"/>
      <c r="E16" s="42"/>
      <c r="F16" s="42"/>
      <c r="G16" s="42"/>
      <c r="H16" s="43" t="str">
        <f t="shared" si="3"/>
        <v/>
      </c>
    </row>
    <row r="17" spans="2:8" ht="18.5">
      <c r="B17" s="5">
        <f t="shared" si="1"/>
        <v>43721</v>
      </c>
      <c r="C17" s="6">
        <f t="shared" si="2"/>
        <v>43721</v>
      </c>
      <c r="D17" s="3"/>
      <c r="E17" s="42"/>
      <c r="F17" s="42"/>
      <c r="G17" s="42"/>
      <c r="H17" s="43" t="str">
        <f t="shared" si="3"/>
        <v/>
      </c>
    </row>
    <row r="18" spans="2:8" ht="18.5">
      <c r="B18" s="5">
        <f t="shared" si="1"/>
        <v>43722</v>
      </c>
      <c r="C18" s="6">
        <f t="shared" si="2"/>
        <v>43722</v>
      </c>
      <c r="D18" s="3"/>
      <c r="E18" s="42"/>
      <c r="F18" s="42"/>
      <c r="G18" s="42"/>
      <c r="H18" s="43" t="str">
        <f t="shared" si="3"/>
        <v/>
      </c>
    </row>
    <row r="19" spans="2:8" ht="18.5">
      <c r="B19" s="5">
        <f t="shared" si="1"/>
        <v>43723</v>
      </c>
      <c r="C19" s="6">
        <f t="shared" si="2"/>
        <v>43723</v>
      </c>
      <c r="D19" s="3"/>
      <c r="E19" s="42"/>
      <c r="F19" s="42"/>
      <c r="G19" s="42"/>
      <c r="H19" s="43" t="str">
        <f t="shared" si="3"/>
        <v/>
      </c>
    </row>
    <row r="20" spans="2:8" ht="18.5">
      <c r="B20" s="5">
        <f t="shared" si="1"/>
        <v>43724</v>
      </c>
      <c r="C20" s="6">
        <f t="shared" si="2"/>
        <v>43724</v>
      </c>
      <c r="D20" s="3"/>
      <c r="E20" s="42"/>
      <c r="F20" s="42"/>
      <c r="G20" s="42"/>
      <c r="H20" s="43" t="str">
        <f t="shared" si="3"/>
        <v/>
      </c>
    </row>
    <row r="21" spans="2:8" ht="18.5">
      <c r="B21" s="5">
        <f t="shared" si="1"/>
        <v>43725</v>
      </c>
      <c r="C21" s="6">
        <f t="shared" si="2"/>
        <v>43725</v>
      </c>
      <c r="D21" s="3"/>
      <c r="E21" s="42"/>
      <c r="F21" s="42"/>
      <c r="G21" s="42"/>
      <c r="H21" s="43" t="str">
        <f t="shared" si="3"/>
        <v/>
      </c>
    </row>
    <row r="22" spans="2:8" ht="18.5">
      <c r="B22" s="5">
        <f t="shared" si="1"/>
        <v>43726</v>
      </c>
      <c r="C22" s="6">
        <f t="shared" si="2"/>
        <v>43726</v>
      </c>
      <c r="D22" s="3"/>
      <c r="E22" s="42"/>
      <c r="F22" s="42"/>
      <c r="G22" s="42"/>
      <c r="H22" s="43" t="str">
        <f t="shared" si="3"/>
        <v/>
      </c>
    </row>
    <row r="23" spans="2:8" ht="18.5">
      <c r="B23" s="5">
        <f t="shared" si="1"/>
        <v>43727</v>
      </c>
      <c r="C23" s="6">
        <f t="shared" si="2"/>
        <v>43727</v>
      </c>
      <c r="D23" s="3"/>
      <c r="E23" s="42"/>
      <c r="F23" s="42"/>
      <c r="G23" s="42"/>
      <c r="H23" s="43" t="str">
        <f t="shared" si="3"/>
        <v/>
      </c>
    </row>
    <row r="24" spans="2:8" ht="18.5">
      <c r="B24" s="5">
        <f t="shared" si="1"/>
        <v>43728</v>
      </c>
      <c r="C24" s="6">
        <f t="shared" si="2"/>
        <v>43728</v>
      </c>
      <c r="D24" s="3"/>
      <c r="E24" s="42"/>
      <c r="F24" s="42"/>
      <c r="G24" s="42"/>
      <c r="H24" s="43" t="str">
        <f t="shared" si="3"/>
        <v/>
      </c>
    </row>
    <row r="25" spans="2:8" ht="18.5">
      <c r="B25" s="5">
        <f t="shared" si="1"/>
        <v>43729</v>
      </c>
      <c r="C25" s="6">
        <f t="shared" si="2"/>
        <v>43729</v>
      </c>
      <c r="D25" s="3"/>
      <c r="E25" s="42"/>
      <c r="F25" s="42"/>
      <c r="G25" s="42"/>
      <c r="H25" s="43" t="str">
        <f t="shared" si="3"/>
        <v/>
      </c>
    </row>
    <row r="26" spans="2:8" ht="18.5">
      <c r="B26" s="5">
        <f t="shared" si="1"/>
        <v>43730</v>
      </c>
      <c r="C26" s="6">
        <f t="shared" si="2"/>
        <v>43730</v>
      </c>
      <c r="D26" s="3"/>
      <c r="E26" s="42"/>
      <c r="F26" s="42"/>
      <c r="G26" s="42"/>
      <c r="H26" s="43" t="str">
        <f t="shared" si="3"/>
        <v/>
      </c>
    </row>
    <row r="27" spans="2:8" ht="18.5">
      <c r="B27" s="5">
        <f t="shared" si="1"/>
        <v>43731</v>
      </c>
      <c r="C27" s="6">
        <f t="shared" si="2"/>
        <v>43731</v>
      </c>
      <c r="D27" s="3"/>
      <c r="E27" s="42"/>
      <c r="F27" s="42"/>
      <c r="G27" s="42"/>
      <c r="H27" s="43" t="str">
        <f t="shared" si="3"/>
        <v/>
      </c>
    </row>
    <row r="28" spans="2:8" ht="18.5">
      <c r="B28" s="5">
        <f t="shared" si="1"/>
        <v>43732</v>
      </c>
      <c r="C28" s="6">
        <f t="shared" si="2"/>
        <v>43732</v>
      </c>
      <c r="D28" s="3"/>
      <c r="E28" s="42"/>
      <c r="F28" s="42"/>
      <c r="G28" s="42"/>
      <c r="H28" s="43" t="str">
        <f t="shared" si="3"/>
        <v/>
      </c>
    </row>
    <row r="29" spans="2:8" ht="18.5">
      <c r="B29" s="5">
        <f t="shared" si="1"/>
        <v>43733</v>
      </c>
      <c r="C29" s="6">
        <f t="shared" si="2"/>
        <v>43733</v>
      </c>
      <c r="D29" s="3"/>
      <c r="E29" s="42"/>
      <c r="F29" s="42"/>
      <c r="G29" s="42"/>
      <c r="H29" s="43" t="str">
        <f t="shared" si="3"/>
        <v/>
      </c>
    </row>
    <row r="30" spans="2:8" ht="18.5">
      <c r="B30" s="5">
        <f t="shared" si="1"/>
        <v>43734</v>
      </c>
      <c r="C30" s="6">
        <f t="shared" si="2"/>
        <v>43734</v>
      </c>
      <c r="D30" s="3"/>
      <c r="E30" s="42"/>
      <c r="F30" s="42"/>
      <c r="G30" s="42"/>
      <c r="H30" s="43" t="str">
        <f t="shared" si="3"/>
        <v/>
      </c>
    </row>
    <row r="31" spans="2:8" ht="18.5">
      <c r="B31" s="5">
        <f t="shared" si="1"/>
        <v>43735</v>
      </c>
      <c r="C31" s="6">
        <f t="shared" si="2"/>
        <v>43735</v>
      </c>
      <c r="D31" s="3"/>
      <c r="E31" s="42"/>
      <c r="F31" s="42"/>
      <c r="G31" s="42"/>
      <c r="H31" s="43" t="str">
        <f t="shared" si="3"/>
        <v/>
      </c>
    </row>
    <row r="32" spans="2:8" ht="18.5">
      <c r="B32" s="5">
        <f t="shared" si="1"/>
        <v>43736</v>
      </c>
      <c r="C32" s="6">
        <f t="shared" si="2"/>
        <v>43736</v>
      </c>
      <c r="D32" s="3"/>
      <c r="E32" s="42"/>
      <c r="F32" s="42"/>
      <c r="G32" s="42"/>
      <c r="H32" s="43" t="str">
        <f t="shared" si="3"/>
        <v/>
      </c>
    </row>
    <row r="33" spans="2:8" ht="18.5">
      <c r="B33" s="5">
        <f t="shared" si="1"/>
        <v>43737</v>
      </c>
      <c r="C33" s="6">
        <f t="shared" si="2"/>
        <v>43737</v>
      </c>
      <c r="D33" s="3"/>
      <c r="E33" s="42"/>
      <c r="F33" s="42"/>
      <c r="G33" s="42"/>
      <c r="H33" s="43" t="str">
        <f t="shared" si="3"/>
        <v/>
      </c>
    </row>
    <row r="34" spans="2:8" ht="19" thickBot="1">
      <c r="B34" s="23">
        <f t="shared" si="1"/>
        <v>43738</v>
      </c>
      <c r="C34" s="38">
        <f t="shared" si="2"/>
        <v>43738</v>
      </c>
      <c r="D34" s="39"/>
      <c r="E34" s="44"/>
      <c r="F34" s="44"/>
      <c r="G34" s="44"/>
      <c r="H34" s="45" t="str">
        <f t="shared" si="3"/>
        <v/>
      </c>
    </row>
    <row r="35" spans="2:8" ht="16.5" thickTop="1" thickBot="1">
      <c r="B35" s="1"/>
      <c r="E35" s="46"/>
      <c r="F35" s="46"/>
      <c r="G35" s="46"/>
      <c r="H35" s="46"/>
    </row>
    <row r="36" spans="2:8" ht="24" thickBot="1">
      <c r="B36" s="68" t="s">
        <v>40</v>
      </c>
      <c r="C36" s="69"/>
      <c r="D36" s="69"/>
      <c r="E36" s="69"/>
      <c r="F36" s="69"/>
      <c r="G36" s="70"/>
      <c r="H36" s="29">
        <f>SUM(H5:H34)</f>
        <v>0</v>
      </c>
    </row>
    <row r="37" spans="2:8">
      <c r="B37" s="1"/>
      <c r="H37" s="52"/>
    </row>
    <row r="38" spans="2:8">
      <c r="B38" s="1"/>
    </row>
  </sheetData>
  <sheetProtection selectLockedCells="1"/>
  <customSheetViews>
    <customSheetView guid="{4652D98A-10A8-4A41-BE02-6BC110D8BB01}" showGridLines="0">
      <pane xSplit="4" ySplit="4" topLeftCell="E14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3">
    <mergeCell ref="B1:H1"/>
    <mergeCell ref="E3:F3"/>
    <mergeCell ref="B36:G36"/>
  </mergeCells>
  <conditionalFormatting sqref="B5:H34">
    <cfRule type="expression" dxfId="9" priority="2" stopIfTrue="1">
      <formula>WEEKDAY($B5,2)&gt;5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1A4760E-D9C5-4C4E-9274-BE8834F6ACA3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B5:H34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Feiertage</vt:lpstr>
      <vt:lpstr>Jahresübersicht</vt:lpstr>
      <vt:lpstr>Januar!Druckbereich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DIS GmbH</cp:lastModifiedBy>
  <cp:lastPrinted>2019-03-12T11:31:28Z</cp:lastPrinted>
  <dcterms:created xsi:type="dcterms:W3CDTF">2017-09-20T18:53:26Z</dcterms:created>
  <dcterms:modified xsi:type="dcterms:W3CDTF">2019-08-22T07:36:48Z</dcterms:modified>
</cp:coreProperties>
</file>